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eyu\Google Drive\FinShiksha Backup\Equity Valuation\Company Valuation Models\Maruti 2022\"/>
    </mc:Choice>
  </mc:AlternateContent>
  <xr:revisionPtr revIDLastSave="0" documentId="13_ncr:1_{8EAD82DF-92FA-44BF-8064-857E4A69ED8B}" xr6:coauthVersionLast="47" xr6:coauthVersionMax="47" xr10:uidLastSave="{00000000-0000-0000-0000-000000000000}"/>
  <bookViews>
    <workbookView xWindow="-108" yWindow="-108" windowWidth="23256" windowHeight="12576" activeTab="2" xr2:uid="{2B056658-BD2F-4598-BD96-6563BF9F5A7D}"/>
  </bookViews>
  <sheets>
    <sheet name="Balance Sheet" sheetId="1" r:id="rId1"/>
    <sheet name="P&amp;L" sheetId="2" r:id="rId2"/>
    <sheet name="Assumptions" sheetId="6" r:id="rId3"/>
    <sheet name="Cash Flow Statement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8" i="6" l="1"/>
  <c r="F108" i="6"/>
  <c r="E108" i="6"/>
  <c r="D108" i="6"/>
  <c r="G107" i="6"/>
  <c r="F107" i="6"/>
  <c r="E107" i="6"/>
  <c r="D107" i="6"/>
  <c r="C107" i="6"/>
  <c r="D67" i="6"/>
  <c r="E67" i="6"/>
  <c r="F67" i="6"/>
  <c r="G67" i="6"/>
  <c r="D68" i="6"/>
  <c r="E68" i="6"/>
  <c r="F68" i="6"/>
  <c r="G68" i="6"/>
  <c r="D69" i="6"/>
  <c r="E69" i="6"/>
  <c r="F69" i="6"/>
  <c r="G69" i="6"/>
  <c r="D70" i="6"/>
  <c r="E70" i="6"/>
  <c r="F70" i="6"/>
  <c r="G70" i="6"/>
  <c r="D71" i="6"/>
  <c r="E71" i="6"/>
  <c r="F71" i="6"/>
  <c r="G71" i="6"/>
  <c r="D72" i="6"/>
  <c r="E72" i="6"/>
  <c r="F72" i="6"/>
  <c r="G72" i="6"/>
  <c r="D73" i="6"/>
  <c r="E73" i="6"/>
  <c r="F73" i="6"/>
  <c r="G73" i="6"/>
  <c r="D74" i="6"/>
  <c r="E74" i="6"/>
  <c r="F74" i="6"/>
  <c r="G74" i="6"/>
  <c r="D75" i="6"/>
  <c r="E75" i="6"/>
  <c r="F75" i="6"/>
  <c r="G75" i="6"/>
  <c r="C68" i="6"/>
  <c r="C69" i="6"/>
  <c r="C70" i="6"/>
  <c r="C71" i="6"/>
  <c r="C72" i="6"/>
  <c r="C73" i="6"/>
  <c r="C74" i="6"/>
  <c r="C75" i="6"/>
  <c r="C67" i="6"/>
  <c r="D56" i="6"/>
  <c r="E56" i="6"/>
  <c r="F56" i="6"/>
  <c r="G56" i="6"/>
  <c r="D57" i="6"/>
  <c r="E57" i="6"/>
  <c r="F57" i="6"/>
  <c r="G57" i="6"/>
  <c r="D58" i="6"/>
  <c r="E58" i="6"/>
  <c r="F58" i="6"/>
  <c r="G58" i="6"/>
  <c r="D59" i="6"/>
  <c r="E59" i="6"/>
  <c r="F59" i="6"/>
  <c r="G59" i="6"/>
  <c r="D60" i="6"/>
  <c r="E60" i="6"/>
  <c r="F60" i="6"/>
  <c r="G60" i="6"/>
  <c r="D61" i="6"/>
  <c r="E61" i="6"/>
  <c r="F61" i="6"/>
  <c r="G61" i="6"/>
  <c r="D62" i="6"/>
  <c r="E62" i="6"/>
  <c r="F62" i="6"/>
  <c r="G62" i="6"/>
  <c r="D63" i="6"/>
  <c r="E63" i="6"/>
  <c r="F63" i="6"/>
  <c r="G63" i="6"/>
  <c r="C57" i="6"/>
  <c r="C58" i="6"/>
  <c r="C59" i="6"/>
  <c r="C60" i="6"/>
  <c r="C61" i="6"/>
  <c r="C62" i="6"/>
  <c r="C63" i="6"/>
  <c r="C56" i="6"/>
  <c r="D43" i="6"/>
  <c r="E43" i="6"/>
  <c r="F43" i="6"/>
  <c r="G43" i="6"/>
  <c r="D44" i="6"/>
  <c r="E44" i="6"/>
  <c r="F44" i="6"/>
  <c r="G44" i="6"/>
  <c r="C44" i="6"/>
  <c r="C43" i="6"/>
  <c r="G42" i="6"/>
  <c r="F42" i="6"/>
  <c r="E42" i="6"/>
  <c r="D42" i="6"/>
  <c r="C42" i="6"/>
  <c r="G36" i="6"/>
  <c r="F36" i="6"/>
  <c r="E36" i="6"/>
  <c r="D36" i="6"/>
  <c r="C36" i="6"/>
  <c r="G27" i="6"/>
  <c r="F27" i="6"/>
  <c r="E27" i="6"/>
  <c r="D27" i="6"/>
  <c r="C27" i="6"/>
  <c r="G12" i="6"/>
  <c r="G34" i="6" s="1"/>
  <c r="F12" i="6"/>
  <c r="F34" i="6" s="1"/>
  <c r="E12" i="6"/>
  <c r="E34" i="6" s="1"/>
  <c r="D12" i="6"/>
  <c r="D34" i="6" s="1"/>
  <c r="C12" i="6"/>
  <c r="C34" i="6" s="1"/>
  <c r="E25" i="2"/>
  <c r="D25" i="2"/>
  <c r="C25" i="2"/>
  <c r="B25" i="2"/>
  <c r="F25" i="2"/>
  <c r="E18" i="2"/>
  <c r="D18" i="2"/>
  <c r="C18" i="2"/>
  <c r="B18" i="2"/>
  <c r="F18" i="2"/>
  <c r="F21" i="2" s="1"/>
  <c r="E7" i="2"/>
  <c r="D7" i="2"/>
  <c r="D21" i="2" s="1"/>
  <c r="C7" i="2"/>
  <c r="C21" i="2" s="1"/>
  <c r="C26" i="2" s="1"/>
  <c r="B7" i="2"/>
  <c r="F7" i="2"/>
  <c r="E62" i="1"/>
  <c r="D62" i="1"/>
  <c r="C62" i="1"/>
  <c r="B62" i="1"/>
  <c r="F62" i="1"/>
  <c r="E50" i="1"/>
  <c r="E63" i="1" s="1"/>
  <c r="D50" i="1"/>
  <c r="C50" i="1"/>
  <c r="B50" i="1"/>
  <c r="F50" i="1"/>
  <c r="E39" i="1"/>
  <c r="E41" i="1" s="1"/>
  <c r="D39" i="1"/>
  <c r="D41" i="1" s="1"/>
  <c r="C39" i="1"/>
  <c r="C41" i="1" s="1"/>
  <c r="B39" i="1"/>
  <c r="B41" i="1" s="1"/>
  <c r="F39" i="1"/>
  <c r="F41" i="1" s="1"/>
  <c r="E32" i="1"/>
  <c r="D32" i="1"/>
  <c r="C32" i="1"/>
  <c r="B32" i="1"/>
  <c r="F32" i="1"/>
  <c r="E20" i="1"/>
  <c r="D20" i="1"/>
  <c r="C20" i="1"/>
  <c r="B20" i="1"/>
  <c r="F20" i="1"/>
  <c r="B63" i="1" l="1"/>
  <c r="D33" i="1"/>
  <c r="D26" i="2"/>
  <c r="F26" i="2"/>
  <c r="B21" i="2"/>
  <c r="B26" i="2" s="1"/>
  <c r="E21" i="2"/>
  <c r="E26" i="2" s="1"/>
  <c r="C63" i="1"/>
  <c r="C64" i="1" s="1"/>
  <c r="D63" i="1"/>
  <c r="D64" i="1" s="1"/>
  <c r="F63" i="1"/>
  <c r="F64" i="1" s="1"/>
  <c r="C33" i="1"/>
  <c r="E33" i="1"/>
  <c r="B33" i="1"/>
  <c r="E64" i="1"/>
  <c r="B64" i="1"/>
  <c r="F33" i="1"/>
</calcChain>
</file>

<file path=xl/sharedStrings.xml><?xml version="1.0" encoding="utf-8"?>
<sst xmlns="http://schemas.openxmlformats.org/spreadsheetml/2006/main" count="219" uniqueCount="125">
  <si>
    <t>Particulars</t>
  </si>
  <si>
    <t>ASSETS</t>
  </si>
  <si>
    <t>Non-current assets</t>
  </si>
  <si>
    <t>Property, plant and equipment</t>
  </si>
  <si>
    <t>Capital work-in-progress</t>
  </si>
  <si>
    <t>Intangible assets</t>
  </si>
  <si>
    <t>Intangible assets under development</t>
  </si>
  <si>
    <t xml:space="preserve">Right-of-use assets </t>
  </si>
  <si>
    <t>Financial assets</t>
  </si>
  <si>
    <t>Investments</t>
  </si>
  <si>
    <t>Loans</t>
  </si>
  <si>
    <t>Other financial assets</t>
  </si>
  <si>
    <t>Non-current tax assets (net)</t>
  </si>
  <si>
    <t>Deferred tax assets</t>
  </si>
  <si>
    <t>Other non-current assets</t>
  </si>
  <si>
    <t>Total non-current assets</t>
  </si>
  <si>
    <t xml:space="preserve">Current assets </t>
  </si>
  <si>
    <t>Inventories</t>
  </si>
  <si>
    <t>Trade receivables</t>
  </si>
  <si>
    <t>Cash and cash equivalents</t>
  </si>
  <si>
    <t>Other bank balances</t>
  </si>
  <si>
    <t>Other current assets</t>
  </si>
  <si>
    <t>Total current assets</t>
  </si>
  <si>
    <t>Total Assets</t>
  </si>
  <si>
    <t>EQUITY AND LIABILITIES</t>
  </si>
  <si>
    <t>Equity</t>
  </si>
  <si>
    <t>Equity share capital</t>
  </si>
  <si>
    <t>Other equity</t>
  </si>
  <si>
    <t>Equity attributable to owners of the Company</t>
  </si>
  <si>
    <t>Non controlling interest</t>
  </si>
  <si>
    <t>Total equity</t>
  </si>
  <si>
    <t>Liabilities</t>
  </si>
  <si>
    <t>Non-current liabilities</t>
  </si>
  <si>
    <t>Financial liabilities</t>
  </si>
  <si>
    <t>Borrowings</t>
  </si>
  <si>
    <t>Lease liabilities</t>
  </si>
  <si>
    <t>Provisions</t>
  </si>
  <si>
    <t>Deferred tax liabilities (net)</t>
  </si>
  <si>
    <t>Other non-current liabilities</t>
  </si>
  <si>
    <t>Total non-current liabilities</t>
  </si>
  <si>
    <t>Current liabilities</t>
  </si>
  <si>
    <t>Trade payables</t>
  </si>
  <si>
    <t>Other financial liabilities</t>
  </si>
  <si>
    <t>Current tax liabilities (net)</t>
  </si>
  <si>
    <t>Other current liabilities</t>
  </si>
  <si>
    <t>Total current liabilities</t>
  </si>
  <si>
    <t>Total liabilities</t>
  </si>
  <si>
    <t>Total Equity and Liabilities</t>
  </si>
  <si>
    <t>I Revenue from operations</t>
  </si>
  <si>
    <t>II Other income</t>
  </si>
  <si>
    <t>III Total Income (I+II)</t>
  </si>
  <si>
    <t>IV Expenses</t>
  </si>
  <si>
    <t>Cost of materials consumed</t>
  </si>
  <si>
    <t>Purchases of stock-in-trade</t>
  </si>
  <si>
    <t>Changes in inventories of finished goods, work-in-progress and stock-in-trade</t>
  </si>
  <si>
    <t>Employee benefits expenses</t>
  </si>
  <si>
    <t>Depreciation and amortisation expense</t>
  </si>
  <si>
    <t>Other expenses</t>
  </si>
  <si>
    <t>Vehicles / dies for own use</t>
  </si>
  <si>
    <t>Total expenses (IV)</t>
  </si>
  <si>
    <t>V Share of profit of associates</t>
  </si>
  <si>
    <t>VI Share of profit of joint ventures</t>
  </si>
  <si>
    <t>VIII Tax expense</t>
  </si>
  <si>
    <t>Current tax</t>
  </si>
  <si>
    <t>Deferred tax</t>
  </si>
  <si>
    <t>IX Profit for the year (VII - VIII)</t>
  </si>
  <si>
    <t>Finance costs</t>
  </si>
  <si>
    <t>Current tax assets (net)</t>
  </si>
  <si>
    <t>Excise duty</t>
  </si>
  <si>
    <t>VII Profit before tax</t>
  </si>
  <si>
    <t>Hatchback Segment</t>
  </si>
  <si>
    <t>Sedan</t>
  </si>
  <si>
    <t>SUV</t>
  </si>
  <si>
    <t>MUV</t>
  </si>
  <si>
    <t>Total sales</t>
  </si>
  <si>
    <t>Total</t>
  </si>
  <si>
    <r>
      <rPr>
        <b/>
        <sz val="24"/>
        <color rgb="FF339966"/>
        <rFont val="Calibri"/>
        <family val="2"/>
        <scheme val="minor"/>
      </rPr>
      <t>Fin</t>
    </r>
    <r>
      <rPr>
        <b/>
        <sz val="24"/>
        <color theme="1" tint="0.34998626667073579"/>
        <rFont val="Calibri"/>
        <family val="2"/>
        <scheme val="minor"/>
      </rPr>
      <t>Shiksha</t>
    </r>
  </si>
  <si>
    <t>Maruti</t>
  </si>
  <si>
    <t>Profit and Loss Statement</t>
  </si>
  <si>
    <t>Balance Sheet</t>
  </si>
  <si>
    <t>Assumptions</t>
  </si>
  <si>
    <t>Units</t>
  </si>
  <si>
    <t>India Total Passenger Vehicle Data</t>
  </si>
  <si>
    <t>Maruti Sales</t>
  </si>
  <si>
    <t>Domestic</t>
  </si>
  <si>
    <t>Exports</t>
  </si>
  <si>
    <t>lakh vehicles</t>
  </si>
  <si>
    <t>Growth Rates</t>
  </si>
  <si>
    <t>Growth Rates (Maruti)</t>
  </si>
  <si>
    <t>Market Share</t>
  </si>
  <si>
    <t>Revenue</t>
  </si>
  <si>
    <t>Realization per vehicle</t>
  </si>
  <si>
    <t>Growth</t>
  </si>
  <si>
    <t>INR Crore</t>
  </si>
  <si>
    <t>INR</t>
  </si>
  <si>
    <t>Costs</t>
  </si>
  <si>
    <t>RM Costs</t>
  </si>
  <si>
    <t>Employee Benefit Expenses</t>
  </si>
  <si>
    <t>Capacity</t>
  </si>
  <si>
    <t>Other Expenses</t>
  </si>
  <si>
    <t>RM Cost per vehicle sold</t>
  </si>
  <si>
    <t>Change in RM Cost</t>
  </si>
  <si>
    <t>Employee Cost</t>
  </si>
  <si>
    <t>as % of sales</t>
  </si>
  <si>
    <t>Other Expenses per vehicle Sold</t>
  </si>
  <si>
    <t>Current Assets</t>
  </si>
  <si>
    <t>Current Liabilities</t>
  </si>
  <si>
    <t>Payables - MSME</t>
  </si>
  <si>
    <t>Payables - Others</t>
  </si>
  <si>
    <t>Cash Flow Statement</t>
  </si>
  <si>
    <t>Capex</t>
  </si>
  <si>
    <t>New Capacity</t>
  </si>
  <si>
    <t>Wear and Tear</t>
  </si>
  <si>
    <t>Total Capex</t>
  </si>
  <si>
    <t>Depreciation</t>
  </si>
  <si>
    <t>as % of Net Fixed Assets (LY)</t>
  </si>
  <si>
    <t>Net Profit</t>
  </si>
  <si>
    <t>Add Depreciation</t>
  </si>
  <si>
    <t>Less Changes to Net Working Capital</t>
  </si>
  <si>
    <t>Less Capex</t>
  </si>
  <si>
    <t>Add Changes to Debt</t>
  </si>
  <si>
    <t>Add Changes to Equity</t>
  </si>
  <si>
    <t>Cash Flow for the year</t>
  </si>
  <si>
    <t>Opening Cash</t>
  </si>
  <si>
    <t>Closing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</si>
</sst>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339966"/>
      <name val="Calibri"/>
      <family val="2"/>
      <scheme val="minor"/>
    </font>
    <font>
      <b/>
      <sz val="24"/>
      <color theme="1" tint="0.34998626667073579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" fontId="0" fillId="0" borderId="0" xfId="0" applyNumberFormat="1"/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9" fontId="0" fillId="0" borderId="0" xfId="1" applyFont="1"/>
    <xf numFmtId="0" fontId="4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5" fontId="0" fillId="0" borderId="1" xfId="2" applyNumberFormat="1" applyFont="1" applyBorder="1"/>
    <xf numFmtId="165" fontId="1" fillId="0" borderId="1" xfId="2" applyNumberFormat="1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164" fontId="0" fillId="0" borderId="0" xfId="2" applyNumberFormat="1" applyFont="1"/>
    <xf numFmtId="0" fontId="0" fillId="0" borderId="0" xfId="0" applyFont="1"/>
    <xf numFmtId="166" fontId="0" fillId="0" borderId="0" xfId="1" applyNumberFormat="1" applyFont="1"/>
    <xf numFmtId="0" fontId="1" fillId="0" borderId="3" xfId="0" applyFont="1" applyBorder="1"/>
    <xf numFmtId="164" fontId="1" fillId="0" borderId="3" xfId="2" applyNumberFormat="1" applyFont="1" applyBorder="1"/>
    <xf numFmtId="0" fontId="3" fillId="2" borderId="1" xfId="0" applyFont="1" applyFill="1" applyBorder="1" applyAlignment="1">
      <alignment horizontal="center"/>
    </xf>
    <xf numFmtId="165" fontId="0" fillId="0" borderId="0" xfId="2" applyNumberFormat="1" applyFont="1"/>
    <xf numFmtId="9" fontId="7" fillId="0" borderId="0" xfId="1" applyFo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62CF3-C638-4B5D-8ED1-17931A1C6AD5}">
  <dimension ref="A1:K6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7" sqref="B57"/>
    </sheetView>
  </sheetViews>
  <sheetFormatPr defaultRowHeight="14.4" x14ac:dyDescent="0.3"/>
  <cols>
    <col min="1" max="1" width="38.109375" bestFit="1" customWidth="1"/>
    <col min="2" max="4" width="10.33203125" bestFit="1" customWidth="1"/>
    <col min="5" max="5" width="8.77734375" customWidth="1"/>
    <col min="6" max="6" width="10.33203125" bestFit="1" customWidth="1"/>
  </cols>
  <sheetData>
    <row r="1" spans="1:11" ht="31.2" x14ac:dyDescent="0.6">
      <c r="A1" s="11" t="s">
        <v>76</v>
      </c>
    </row>
    <row r="2" spans="1:11" x14ac:dyDescent="0.3">
      <c r="A2" s="16" t="s">
        <v>77</v>
      </c>
    </row>
    <row r="3" spans="1:11" x14ac:dyDescent="0.3">
      <c r="A3" t="s">
        <v>79</v>
      </c>
    </row>
    <row r="5" spans="1:11" x14ac:dyDescent="0.3">
      <c r="A5" s="12" t="s">
        <v>93</v>
      </c>
      <c r="B5" s="24">
        <v>2018</v>
      </c>
      <c r="C5" s="24">
        <v>2019</v>
      </c>
      <c r="D5" s="24">
        <v>2020</v>
      </c>
      <c r="E5" s="24">
        <v>2021</v>
      </c>
      <c r="F5" s="24">
        <v>2022</v>
      </c>
      <c r="G5" s="24">
        <v>2023</v>
      </c>
      <c r="H5" s="24">
        <v>2024</v>
      </c>
      <c r="I5" s="24">
        <v>2025</v>
      </c>
      <c r="J5" s="24">
        <v>2026</v>
      </c>
      <c r="K5" s="24">
        <v>2027</v>
      </c>
    </row>
    <row r="6" spans="1:11" x14ac:dyDescent="0.3">
      <c r="A6" s="7" t="s">
        <v>1</v>
      </c>
      <c r="B6" s="1"/>
      <c r="C6" s="1"/>
      <c r="D6" s="1"/>
      <c r="E6" s="1"/>
      <c r="F6" s="1"/>
    </row>
    <row r="7" spans="1:11" x14ac:dyDescent="0.3">
      <c r="A7" s="7" t="s">
        <v>2</v>
      </c>
      <c r="B7" s="1"/>
      <c r="C7" s="1"/>
      <c r="D7" s="1"/>
      <c r="E7" s="1"/>
      <c r="F7" s="1"/>
    </row>
    <row r="8" spans="1:11" x14ac:dyDescent="0.3">
      <c r="A8" s="8" t="s">
        <v>3</v>
      </c>
      <c r="B8" s="14">
        <v>13077.1</v>
      </c>
      <c r="C8" s="14">
        <v>14986.2</v>
      </c>
      <c r="D8" s="14">
        <v>14790.5</v>
      </c>
      <c r="E8" s="14">
        <v>14178.5</v>
      </c>
      <c r="F8" s="14">
        <v>12826.1</v>
      </c>
    </row>
    <row r="9" spans="1:11" x14ac:dyDescent="0.3">
      <c r="A9" s="8" t="s">
        <v>4</v>
      </c>
      <c r="B9" s="14">
        <v>2132.1</v>
      </c>
      <c r="C9" s="14">
        <v>1606.9</v>
      </c>
      <c r="D9" s="14">
        <v>1344.3</v>
      </c>
      <c r="E9" s="14">
        <v>1199.3</v>
      </c>
      <c r="F9" s="14">
        <v>2646.2</v>
      </c>
    </row>
    <row r="10" spans="1:11" x14ac:dyDescent="0.3">
      <c r="A10" s="8" t="s">
        <v>5</v>
      </c>
      <c r="B10" s="14">
        <v>311.7</v>
      </c>
      <c r="C10" s="14">
        <v>451.1</v>
      </c>
      <c r="D10" s="14">
        <v>406.7</v>
      </c>
      <c r="E10" s="14">
        <v>224.2</v>
      </c>
      <c r="F10" s="14">
        <v>349.9</v>
      </c>
    </row>
    <row r="11" spans="1:11" x14ac:dyDescent="0.3">
      <c r="A11" s="8" t="s">
        <v>6</v>
      </c>
      <c r="B11" s="14"/>
      <c r="C11" s="14"/>
      <c r="D11" s="14"/>
      <c r="E11" s="14">
        <v>297.5</v>
      </c>
      <c r="F11" s="14">
        <v>290.3</v>
      </c>
    </row>
    <row r="12" spans="1:11" x14ac:dyDescent="0.3">
      <c r="A12" s="8" t="s">
        <v>7</v>
      </c>
      <c r="B12" s="14"/>
      <c r="C12" s="14"/>
      <c r="D12" s="14">
        <v>618.1</v>
      </c>
      <c r="E12" s="14">
        <v>586</v>
      </c>
      <c r="F12" s="14">
        <v>571.20000000000005</v>
      </c>
    </row>
    <row r="13" spans="1:11" x14ac:dyDescent="0.3">
      <c r="A13" s="8" t="s">
        <v>8</v>
      </c>
      <c r="B13" s="14"/>
      <c r="C13" s="14"/>
      <c r="D13" s="14"/>
      <c r="E13" s="14"/>
      <c r="F13" s="14"/>
    </row>
    <row r="14" spans="1:11" x14ac:dyDescent="0.3">
      <c r="A14" s="8" t="s">
        <v>9</v>
      </c>
      <c r="B14" s="14">
        <v>34905.800000000003</v>
      </c>
      <c r="C14" s="14">
        <v>32458.1</v>
      </c>
      <c r="D14" s="14">
        <v>36269.199999999997</v>
      </c>
      <c r="E14" s="14">
        <v>34529.1</v>
      </c>
      <c r="F14" s="14">
        <v>37934.6</v>
      </c>
    </row>
    <row r="15" spans="1:11" x14ac:dyDescent="0.3">
      <c r="A15" s="8" t="s">
        <v>10</v>
      </c>
      <c r="B15" s="14">
        <v>0.2</v>
      </c>
      <c r="C15" s="14">
        <v>0.2</v>
      </c>
      <c r="D15" s="14">
        <v>0.2</v>
      </c>
      <c r="E15" s="14">
        <v>0.2</v>
      </c>
      <c r="F15" s="14">
        <v>0.2</v>
      </c>
    </row>
    <row r="16" spans="1:11" x14ac:dyDescent="0.3">
      <c r="A16" s="8" t="s">
        <v>11</v>
      </c>
      <c r="B16" s="14">
        <v>32.799999999999997</v>
      </c>
      <c r="C16" s="14">
        <v>34.4</v>
      </c>
      <c r="D16" s="14">
        <v>36.5</v>
      </c>
      <c r="E16" s="14">
        <v>36.9</v>
      </c>
      <c r="F16" s="14">
        <v>37.5</v>
      </c>
    </row>
    <row r="17" spans="1:6" x14ac:dyDescent="0.3">
      <c r="A17" s="8" t="s">
        <v>12</v>
      </c>
      <c r="B17" s="14"/>
      <c r="C17" s="14"/>
      <c r="D17" s="14"/>
      <c r="E17" s="14">
        <v>540.70000000000005</v>
      </c>
      <c r="F17" s="14">
        <v>544.6</v>
      </c>
    </row>
    <row r="18" spans="1:6" x14ac:dyDescent="0.3">
      <c r="A18" s="8" t="s">
        <v>13</v>
      </c>
      <c r="B18" s="14"/>
      <c r="C18" s="14"/>
      <c r="D18" s="14"/>
      <c r="E18" s="14"/>
      <c r="F18" s="14">
        <v>141.1</v>
      </c>
    </row>
    <row r="19" spans="1:6" x14ac:dyDescent="0.3">
      <c r="A19" s="8" t="s">
        <v>14</v>
      </c>
      <c r="B19" s="14">
        <v>1858.7</v>
      </c>
      <c r="C19" s="14">
        <v>2059.1</v>
      </c>
      <c r="D19" s="14">
        <v>1721.6</v>
      </c>
      <c r="E19" s="14">
        <v>1686.7</v>
      </c>
      <c r="F19" s="14">
        <v>2520.4</v>
      </c>
    </row>
    <row r="20" spans="1:6" x14ac:dyDescent="0.3">
      <c r="A20" s="7" t="s">
        <v>15</v>
      </c>
      <c r="B20" s="15">
        <f t="shared" ref="B20" si="0">SUM(B8:B19)</f>
        <v>52318.400000000001</v>
      </c>
      <c r="C20" s="15">
        <f>SUM(C8:C19)</f>
        <v>51596</v>
      </c>
      <c r="D20" s="15">
        <f>SUM(D8:D19)</f>
        <v>55187.099999999991</v>
      </c>
      <c r="E20" s="15">
        <f>SUM(E8:E19)</f>
        <v>53279.099999999991</v>
      </c>
      <c r="F20" s="15">
        <f>SUM(F8:F19)</f>
        <v>57862.099999999991</v>
      </c>
    </row>
    <row r="21" spans="1:6" x14ac:dyDescent="0.3">
      <c r="A21" s="7" t="s">
        <v>16</v>
      </c>
      <c r="B21" s="14"/>
      <c r="C21" s="14"/>
      <c r="D21" s="14"/>
      <c r="E21" s="14"/>
      <c r="F21" s="14"/>
    </row>
    <row r="22" spans="1:6" x14ac:dyDescent="0.3">
      <c r="A22" s="8" t="s">
        <v>17</v>
      </c>
      <c r="B22" s="14">
        <v>3160.2</v>
      </c>
      <c r="C22" s="14">
        <v>3322.6</v>
      </c>
      <c r="D22" s="14">
        <v>3213.9</v>
      </c>
      <c r="E22" s="14">
        <v>3049</v>
      </c>
      <c r="F22" s="14">
        <v>3532.3</v>
      </c>
    </row>
    <row r="23" spans="1:6" x14ac:dyDescent="0.3">
      <c r="A23" s="8" t="s">
        <v>8</v>
      </c>
      <c r="B23" s="14"/>
      <c r="C23" s="14"/>
      <c r="D23" s="14"/>
      <c r="E23" s="14"/>
      <c r="F23" s="14"/>
    </row>
    <row r="24" spans="1:6" x14ac:dyDescent="0.3">
      <c r="A24" s="8" t="s">
        <v>9</v>
      </c>
      <c r="B24" s="14">
        <v>1217.3</v>
      </c>
      <c r="C24" s="14">
        <v>5045.5</v>
      </c>
      <c r="D24" s="14">
        <v>1218.8</v>
      </c>
      <c r="E24" s="14">
        <v>8415.7000000000007</v>
      </c>
      <c r="F24" s="14">
        <v>4100.1000000000004</v>
      </c>
    </row>
    <row r="25" spans="1:6" x14ac:dyDescent="0.3">
      <c r="A25" s="8" t="s">
        <v>18</v>
      </c>
      <c r="B25" s="14">
        <v>1465.4</v>
      </c>
      <c r="C25" s="14">
        <v>2312.8000000000002</v>
      </c>
      <c r="D25" s="14">
        <v>2129.8000000000002</v>
      </c>
      <c r="E25" s="14">
        <v>1279.9000000000001</v>
      </c>
      <c r="F25" s="14">
        <v>2034.5</v>
      </c>
    </row>
    <row r="26" spans="1:6" x14ac:dyDescent="0.3">
      <c r="A26" s="8" t="s">
        <v>19</v>
      </c>
      <c r="B26" s="14">
        <v>74</v>
      </c>
      <c r="C26" s="14">
        <v>187.8</v>
      </c>
      <c r="D26" s="14">
        <v>29</v>
      </c>
      <c r="E26" s="14">
        <v>40.799999999999997</v>
      </c>
      <c r="F26" s="14">
        <v>35.1</v>
      </c>
    </row>
    <row r="27" spans="1:6" x14ac:dyDescent="0.3">
      <c r="A27" s="8" t="s">
        <v>20</v>
      </c>
      <c r="B27" s="14"/>
      <c r="C27" s="14"/>
      <c r="D27" s="14"/>
      <c r="E27" s="14">
        <v>3006.3</v>
      </c>
      <c r="F27" s="14">
        <v>3007.1</v>
      </c>
    </row>
    <row r="28" spans="1:6" x14ac:dyDescent="0.3">
      <c r="A28" s="8" t="s">
        <v>10</v>
      </c>
      <c r="B28" s="14">
        <v>3</v>
      </c>
      <c r="C28" s="14">
        <v>16.100000000000001</v>
      </c>
      <c r="D28" s="14">
        <v>17</v>
      </c>
      <c r="E28" s="14">
        <v>23</v>
      </c>
      <c r="F28" s="14">
        <v>30.5</v>
      </c>
    </row>
    <row r="29" spans="1:6" x14ac:dyDescent="0.3">
      <c r="A29" s="8" t="s">
        <v>11</v>
      </c>
      <c r="B29" s="14">
        <v>284.60000000000002</v>
      </c>
      <c r="C29" s="14">
        <v>496.4</v>
      </c>
      <c r="D29" s="14">
        <v>507.5</v>
      </c>
      <c r="E29" s="14">
        <v>1324.2</v>
      </c>
      <c r="F29" s="14">
        <v>2593</v>
      </c>
    </row>
    <row r="30" spans="1:6" x14ac:dyDescent="0.3">
      <c r="A30" t="s">
        <v>67</v>
      </c>
      <c r="B30" s="14">
        <v>411.5</v>
      </c>
      <c r="C30" s="14">
        <v>427.7</v>
      </c>
      <c r="D30" s="14">
        <v>527.20000000000005</v>
      </c>
      <c r="E30" s="14">
        <v>0</v>
      </c>
      <c r="F30" s="14">
        <v>0</v>
      </c>
    </row>
    <row r="31" spans="1:6" x14ac:dyDescent="0.3">
      <c r="A31" s="8" t="s">
        <v>21</v>
      </c>
      <c r="B31" s="14">
        <v>1314</v>
      </c>
      <c r="C31" s="14">
        <v>563.79999999999995</v>
      </c>
      <c r="D31" s="14">
        <v>797.4</v>
      </c>
      <c r="E31" s="14">
        <v>958.1</v>
      </c>
      <c r="F31" s="14">
        <v>1460.8</v>
      </c>
    </row>
    <row r="32" spans="1:6" x14ac:dyDescent="0.3">
      <c r="A32" s="7" t="s">
        <v>22</v>
      </c>
      <c r="B32" s="15">
        <f t="shared" ref="B32" si="1">SUM(B22:B31)</f>
        <v>7930</v>
      </c>
      <c r="C32" s="15">
        <f>SUM(C22:C31)</f>
        <v>12372.7</v>
      </c>
      <c r="D32" s="15">
        <f>SUM(D22:D31)</f>
        <v>8440.6</v>
      </c>
      <c r="E32" s="15">
        <f>SUM(E22:E31)</f>
        <v>18097</v>
      </c>
      <c r="F32" s="15">
        <f>SUM(F22:F31)</f>
        <v>16793.400000000001</v>
      </c>
    </row>
    <row r="33" spans="1:6" x14ac:dyDescent="0.3">
      <c r="A33" s="7" t="s">
        <v>23</v>
      </c>
      <c r="B33" s="15">
        <f t="shared" ref="B33" si="2">B32+B20</f>
        <v>60248.4</v>
      </c>
      <c r="C33" s="15">
        <f>C32+C20</f>
        <v>63968.7</v>
      </c>
      <c r="D33" s="15">
        <f>D32+D20</f>
        <v>63627.69999999999</v>
      </c>
      <c r="E33" s="15">
        <f>E32+E20</f>
        <v>71376.099999999991</v>
      </c>
      <c r="F33" s="15">
        <f>F32+F20</f>
        <v>74655.5</v>
      </c>
    </row>
    <row r="34" spans="1:6" x14ac:dyDescent="0.3">
      <c r="A34" s="7"/>
      <c r="B34" s="15"/>
      <c r="C34" s="15"/>
      <c r="D34" s="15"/>
      <c r="E34" s="15"/>
      <c r="F34" s="15"/>
    </row>
    <row r="35" spans="1:6" x14ac:dyDescent="0.3">
      <c r="A35" s="7" t="s">
        <v>24</v>
      </c>
      <c r="B35" s="14"/>
      <c r="C35" s="14"/>
      <c r="D35" s="14"/>
      <c r="E35" s="14"/>
      <c r="F35" s="14"/>
    </row>
    <row r="36" spans="1:6" x14ac:dyDescent="0.3">
      <c r="A36" s="7" t="s">
        <v>25</v>
      </c>
      <c r="B36" s="14"/>
      <c r="C36" s="14"/>
      <c r="D36" s="14"/>
      <c r="E36" s="14"/>
      <c r="F36" s="14"/>
    </row>
    <row r="37" spans="1:6" x14ac:dyDescent="0.3">
      <c r="A37" s="8" t="s">
        <v>26</v>
      </c>
      <c r="B37" s="14">
        <v>151</v>
      </c>
      <c r="C37" s="14">
        <v>151</v>
      </c>
      <c r="D37" s="14">
        <v>151</v>
      </c>
      <c r="E37" s="14">
        <v>151</v>
      </c>
      <c r="F37" s="14">
        <v>151</v>
      </c>
    </row>
    <row r="38" spans="1:6" x14ac:dyDescent="0.3">
      <c r="A38" s="8" t="s">
        <v>27</v>
      </c>
      <c r="B38" s="14">
        <v>42408.4</v>
      </c>
      <c r="C38" s="14">
        <v>46941.1</v>
      </c>
      <c r="D38" s="14">
        <v>49262</v>
      </c>
      <c r="E38" s="14">
        <v>52349.599999999999</v>
      </c>
      <c r="F38" s="14">
        <v>55182.5</v>
      </c>
    </row>
    <row r="39" spans="1:6" ht="28.8" x14ac:dyDescent="0.3">
      <c r="A39" s="9" t="s">
        <v>28</v>
      </c>
      <c r="B39" s="15">
        <f t="shared" ref="B39" si="3">B38+B37</f>
        <v>42559.4</v>
      </c>
      <c r="C39" s="15">
        <f>C38+C37</f>
        <v>47092.1</v>
      </c>
      <c r="D39" s="15">
        <f>D38+D37</f>
        <v>49413</v>
      </c>
      <c r="E39" s="15">
        <f>E38+E37</f>
        <v>52500.6</v>
      </c>
      <c r="F39" s="15">
        <f>F38+F37</f>
        <v>55333.5</v>
      </c>
    </row>
    <row r="40" spans="1:6" x14ac:dyDescent="0.3">
      <c r="A40" s="8" t="s">
        <v>29</v>
      </c>
      <c r="B40" s="14">
        <v>16.100000000000001</v>
      </c>
      <c r="C40" s="14">
        <v>17.600000000000001</v>
      </c>
      <c r="D40" s="14">
        <v>19.2</v>
      </c>
      <c r="E40" s="14"/>
      <c r="F40" s="14"/>
    </row>
    <row r="41" spans="1:6" x14ac:dyDescent="0.3">
      <c r="A41" s="7" t="s">
        <v>30</v>
      </c>
      <c r="B41" s="15">
        <f t="shared" ref="B41" si="4">B40+B39</f>
        <v>42575.5</v>
      </c>
      <c r="C41" s="15">
        <f>C40+C39</f>
        <v>47109.7</v>
      </c>
      <c r="D41" s="15">
        <f>D40+D39</f>
        <v>49432.2</v>
      </c>
      <c r="E41" s="15">
        <f>E40+E39</f>
        <v>52500.6</v>
      </c>
      <c r="F41" s="15">
        <f>F40+F39</f>
        <v>55333.5</v>
      </c>
    </row>
    <row r="42" spans="1:6" x14ac:dyDescent="0.3">
      <c r="A42" s="7" t="s">
        <v>31</v>
      </c>
      <c r="B42" s="15"/>
      <c r="C42" s="15"/>
      <c r="D42" s="15"/>
      <c r="E42" s="15"/>
      <c r="F42" s="15"/>
    </row>
    <row r="43" spans="1:6" x14ac:dyDescent="0.3">
      <c r="A43" s="7" t="s">
        <v>32</v>
      </c>
      <c r="B43" s="14"/>
      <c r="C43" s="14"/>
      <c r="D43" s="14"/>
      <c r="E43" s="14"/>
      <c r="F43" s="14"/>
    </row>
    <row r="44" spans="1:6" x14ac:dyDescent="0.3">
      <c r="A44" s="8" t="s">
        <v>33</v>
      </c>
      <c r="B44" s="14"/>
      <c r="C44" s="14"/>
      <c r="D44" s="14"/>
      <c r="E44" s="14"/>
      <c r="F44" s="14"/>
    </row>
    <row r="45" spans="1:6" x14ac:dyDescent="0.3">
      <c r="A45" s="8" t="s">
        <v>34</v>
      </c>
      <c r="B45" s="14">
        <v>10</v>
      </c>
      <c r="C45" s="14">
        <v>8</v>
      </c>
      <c r="D45" s="14">
        <v>5.4</v>
      </c>
      <c r="E45" s="14">
        <v>2.8</v>
      </c>
      <c r="F45" s="14"/>
    </row>
    <row r="46" spans="1:6" x14ac:dyDescent="0.3">
      <c r="A46" s="8" t="s">
        <v>35</v>
      </c>
      <c r="B46" s="14"/>
      <c r="C46" s="14"/>
      <c r="D46" s="14">
        <v>59.8</v>
      </c>
      <c r="E46" s="14">
        <v>39.200000000000003</v>
      </c>
      <c r="F46" s="14">
        <v>32.9</v>
      </c>
    </row>
    <row r="47" spans="1:6" x14ac:dyDescent="0.3">
      <c r="A47" s="8" t="s">
        <v>36</v>
      </c>
      <c r="B47" s="14">
        <v>26.5</v>
      </c>
      <c r="C47" s="14">
        <v>39.5</v>
      </c>
      <c r="D47" s="14">
        <v>51.6</v>
      </c>
      <c r="E47" s="14">
        <v>44.7</v>
      </c>
      <c r="F47" s="14">
        <v>84.4</v>
      </c>
    </row>
    <row r="48" spans="1:6" x14ac:dyDescent="0.3">
      <c r="A48" s="8" t="s">
        <v>37</v>
      </c>
      <c r="B48" s="14">
        <v>602</v>
      </c>
      <c r="C48" s="14">
        <v>613.9</v>
      </c>
      <c r="D48" s="14">
        <v>657.5</v>
      </c>
      <c r="E48" s="14">
        <v>445.4</v>
      </c>
      <c r="F48" s="14">
        <v>0</v>
      </c>
    </row>
    <row r="49" spans="1:6" x14ac:dyDescent="0.3">
      <c r="A49" s="8" t="s">
        <v>38</v>
      </c>
      <c r="B49" s="14">
        <v>1585.9</v>
      </c>
      <c r="C49" s="14">
        <v>2037.1</v>
      </c>
      <c r="D49" s="14">
        <v>2115.8000000000002</v>
      </c>
      <c r="E49" s="14">
        <v>2129.5</v>
      </c>
      <c r="F49" s="14">
        <v>2181.1999999999998</v>
      </c>
    </row>
    <row r="50" spans="1:6" x14ac:dyDescent="0.3">
      <c r="A50" s="7" t="s">
        <v>39</v>
      </c>
      <c r="B50" s="15">
        <f t="shared" ref="B50" si="5">SUM(B45:B49)</f>
        <v>2224.4</v>
      </c>
      <c r="C50" s="15">
        <f>SUM(C45:C49)</f>
        <v>2698.5</v>
      </c>
      <c r="D50" s="15">
        <f>SUM(D45:D49)</f>
        <v>2890.1000000000004</v>
      </c>
      <c r="E50" s="15">
        <f>SUM(E45:E49)</f>
        <v>2661.6</v>
      </c>
      <c r="F50" s="15">
        <f>SUM(F45:F49)</f>
        <v>2298.5</v>
      </c>
    </row>
    <row r="51" spans="1:6" x14ac:dyDescent="0.3">
      <c r="A51" s="7" t="s">
        <v>40</v>
      </c>
      <c r="B51" s="14"/>
      <c r="C51" s="14"/>
      <c r="D51" s="14"/>
      <c r="E51" s="14"/>
      <c r="F51" s="14"/>
    </row>
    <row r="52" spans="1:6" x14ac:dyDescent="0.3">
      <c r="A52" s="8" t="s">
        <v>33</v>
      </c>
      <c r="B52" s="14"/>
      <c r="C52" s="14"/>
      <c r="D52" s="14"/>
      <c r="E52" s="14"/>
      <c r="F52" s="14"/>
    </row>
    <row r="53" spans="1:6" x14ac:dyDescent="0.3">
      <c r="A53" s="8" t="s">
        <v>34</v>
      </c>
      <c r="B53" s="14">
        <v>110.8</v>
      </c>
      <c r="C53" s="14">
        <v>149.6</v>
      </c>
      <c r="D53" s="14">
        <v>106.3</v>
      </c>
      <c r="E53" s="14">
        <v>488.8</v>
      </c>
      <c r="F53" s="14">
        <v>381.9</v>
      </c>
    </row>
    <row r="54" spans="1:6" x14ac:dyDescent="0.3">
      <c r="A54" s="3" t="s">
        <v>41</v>
      </c>
      <c r="B54" s="14"/>
      <c r="C54" s="14"/>
      <c r="D54" s="14"/>
      <c r="E54" s="14"/>
      <c r="F54" s="14"/>
    </row>
    <row r="55" spans="1:6" x14ac:dyDescent="0.3">
      <c r="A55" s="5" t="s">
        <v>107</v>
      </c>
      <c r="B55" s="14">
        <v>71.099999999999994</v>
      </c>
      <c r="C55" s="14">
        <v>68.2</v>
      </c>
      <c r="D55" s="14">
        <v>48.1</v>
      </c>
      <c r="E55" s="14">
        <v>69.8</v>
      </c>
      <c r="F55" s="14">
        <v>108.7</v>
      </c>
    </row>
    <row r="56" spans="1:6" x14ac:dyDescent="0.3">
      <c r="A56" s="5" t="s">
        <v>108</v>
      </c>
      <c r="B56" s="14">
        <v>10428.200000000001</v>
      </c>
      <c r="C56" s="14">
        <v>9569.5</v>
      </c>
      <c r="D56" s="14">
        <v>7450.7</v>
      </c>
      <c r="E56" s="14">
        <v>10098.299999999999</v>
      </c>
      <c r="F56" s="14">
        <v>9656.5</v>
      </c>
    </row>
    <row r="57" spans="1:6" x14ac:dyDescent="0.3">
      <c r="A57" s="3" t="s">
        <v>35</v>
      </c>
      <c r="B57" s="14"/>
      <c r="C57" s="14"/>
      <c r="D57" s="14">
        <v>10.3</v>
      </c>
      <c r="E57" s="14">
        <v>7.4</v>
      </c>
      <c r="F57" s="14">
        <v>8</v>
      </c>
    </row>
    <row r="58" spans="1:6" x14ac:dyDescent="0.3">
      <c r="A58" s="8" t="s">
        <v>42</v>
      </c>
      <c r="B58" s="14">
        <v>1333.8</v>
      </c>
      <c r="C58" s="14">
        <v>1442</v>
      </c>
      <c r="D58" s="14">
        <v>904</v>
      </c>
      <c r="E58" s="14">
        <v>1272</v>
      </c>
      <c r="F58" s="14">
        <v>2027.2</v>
      </c>
    </row>
    <row r="59" spans="1:6" x14ac:dyDescent="0.3">
      <c r="A59" s="8" t="s">
        <v>36</v>
      </c>
      <c r="B59" s="14">
        <v>560.9</v>
      </c>
      <c r="C59" s="14">
        <v>625.4</v>
      </c>
      <c r="D59" s="14">
        <v>680.7</v>
      </c>
      <c r="E59" s="14">
        <v>742.8</v>
      </c>
      <c r="F59" s="14">
        <v>861.3</v>
      </c>
    </row>
    <row r="60" spans="1:6" x14ac:dyDescent="0.3">
      <c r="A60" s="8" t="s">
        <v>43</v>
      </c>
      <c r="B60" s="14">
        <v>854.1</v>
      </c>
      <c r="C60" s="14">
        <v>672.9</v>
      </c>
      <c r="D60" s="14">
        <v>696.2</v>
      </c>
      <c r="E60" s="14">
        <v>854.7</v>
      </c>
      <c r="F60" s="14">
        <v>1111.3</v>
      </c>
    </row>
    <row r="61" spans="1:6" x14ac:dyDescent="0.3">
      <c r="A61" s="8" t="s">
        <v>44</v>
      </c>
      <c r="B61" s="14">
        <v>2089.6</v>
      </c>
      <c r="C61" s="14">
        <v>1632.9</v>
      </c>
      <c r="D61" s="14">
        <v>1409.1</v>
      </c>
      <c r="E61" s="14">
        <v>2680.1</v>
      </c>
      <c r="F61" s="14">
        <v>2868.6</v>
      </c>
    </row>
    <row r="62" spans="1:6" x14ac:dyDescent="0.3">
      <c r="A62" s="7" t="s">
        <v>45</v>
      </c>
      <c r="B62" s="15">
        <f t="shared" ref="B62" si="6">SUM(B53:B61)</f>
        <v>15448.5</v>
      </c>
      <c r="C62" s="15">
        <f>SUM(C53:C61)</f>
        <v>14160.499999999998</v>
      </c>
      <c r="D62" s="15">
        <f>SUM(D53:D61)</f>
        <v>11305.400000000001</v>
      </c>
      <c r="E62" s="15">
        <f>SUM(E53:E61)</f>
        <v>16213.9</v>
      </c>
      <c r="F62" s="15">
        <f>SUM(F53:F61)</f>
        <v>17023.5</v>
      </c>
    </row>
    <row r="63" spans="1:6" x14ac:dyDescent="0.3">
      <c r="A63" s="7" t="s">
        <v>46</v>
      </c>
      <c r="B63" s="15">
        <f t="shared" ref="B63" si="7">B62+B50</f>
        <v>17672.900000000001</v>
      </c>
      <c r="C63" s="15">
        <f>C62+C50</f>
        <v>16859</v>
      </c>
      <c r="D63" s="15">
        <f>D62+D50</f>
        <v>14195.500000000002</v>
      </c>
      <c r="E63" s="15">
        <f>E62+E50</f>
        <v>18875.5</v>
      </c>
      <c r="F63" s="15">
        <f>F62+F50</f>
        <v>19322</v>
      </c>
    </row>
    <row r="64" spans="1:6" x14ac:dyDescent="0.3">
      <c r="A64" s="7" t="s">
        <v>47</v>
      </c>
      <c r="B64" s="15">
        <f t="shared" ref="B64" si="8">B63+B41</f>
        <v>60248.4</v>
      </c>
      <c r="C64" s="15">
        <f>C63+C41</f>
        <v>63968.7</v>
      </c>
      <c r="D64" s="15">
        <f>D63+D41</f>
        <v>63627.7</v>
      </c>
      <c r="E64" s="15">
        <f>E63+E41</f>
        <v>71376.100000000006</v>
      </c>
      <c r="F64" s="15">
        <f>F63+F41</f>
        <v>74655.5</v>
      </c>
    </row>
    <row r="65" spans="2:6" x14ac:dyDescent="0.3">
      <c r="B65" s="6"/>
      <c r="C65" s="6"/>
      <c r="D65" s="6"/>
      <c r="E65" s="6"/>
      <c r="F65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2D67-5223-44ED-888A-A6721C0BD161}">
  <dimension ref="A1:K2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:E4"/>
    </sheetView>
  </sheetViews>
  <sheetFormatPr defaultRowHeight="14.4" x14ac:dyDescent="0.3"/>
  <cols>
    <col min="1" max="1" width="44.44140625" customWidth="1"/>
    <col min="2" max="6" width="10.21875" bestFit="1" customWidth="1"/>
  </cols>
  <sheetData>
    <row r="1" spans="1:11" ht="31.2" x14ac:dyDescent="0.6">
      <c r="A1" s="11" t="s">
        <v>76</v>
      </c>
    </row>
    <row r="2" spans="1:11" x14ac:dyDescent="0.3">
      <c r="A2" s="16" t="s">
        <v>77</v>
      </c>
    </row>
    <row r="3" spans="1:11" x14ac:dyDescent="0.3">
      <c r="A3" t="s">
        <v>78</v>
      </c>
    </row>
    <row r="4" spans="1:11" x14ac:dyDescent="0.3">
      <c r="A4" s="12" t="s">
        <v>93</v>
      </c>
      <c r="B4" s="24">
        <v>2018</v>
      </c>
      <c r="C4" s="24">
        <v>2019</v>
      </c>
      <c r="D4" s="24">
        <v>2020</v>
      </c>
      <c r="E4" s="24">
        <v>2021</v>
      </c>
      <c r="F4" s="24">
        <v>2022</v>
      </c>
      <c r="G4" s="24">
        <v>2023</v>
      </c>
      <c r="H4" s="24">
        <v>2024</v>
      </c>
      <c r="I4" s="24">
        <v>2025</v>
      </c>
      <c r="J4" s="24">
        <v>2026</v>
      </c>
      <c r="K4" s="24">
        <v>2027</v>
      </c>
    </row>
    <row r="5" spans="1:11" x14ac:dyDescent="0.3">
      <c r="A5" s="3" t="s">
        <v>48</v>
      </c>
      <c r="B5" s="14">
        <v>82041.100000000006</v>
      </c>
      <c r="C5" s="14">
        <v>86068.5</v>
      </c>
      <c r="D5" s="14">
        <v>75660</v>
      </c>
      <c r="E5" s="14">
        <v>70372</v>
      </c>
      <c r="F5" s="14">
        <v>88329.8</v>
      </c>
    </row>
    <row r="6" spans="1:11" x14ac:dyDescent="0.3">
      <c r="A6" s="3" t="s">
        <v>49</v>
      </c>
      <c r="B6" s="14">
        <v>2045.8</v>
      </c>
      <c r="C6" s="14">
        <v>2561.6</v>
      </c>
      <c r="D6" s="14">
        <v>3334.4</v>
      </c>
      <c r="E6" s="14">
        <v>2936.3</v>
      </c>
      <c r="F6" s="14">
        <v>1744.7</v>
      </c>
    </row>
    <row r="7" spans="1:11" x14ac:dyDescent="0.3">
      <c r="A7" s="2" t="s">
        <v>50</v>
      </c>
      <c r="B7" s="15">
        <f>B6+B5</f>
        <v>84086.900000000009</v>
      </c>
      <c r="C7" s="15">
        <f>C6+C5</f>
        <v>88630.1</v>
      </c>
      <c r="D7" s="15">
        <f t="shared" ref="D7" si="0">D6+D5</f>
        <v>78994.399999999994</v>
      </c>
      <c r="E7" s="15">
        <f>E6+E5</f>
        <v>73308.3</v>
      </c>
      <c r="F7" s="15">
        <f>F6+F5</f>
        <v>90074.5</v>
      </c>
    </row>
    <row r="8" spans="1:11" x14ac:dyDescent="0.3">
      <c r="A8" s="2" t="s">
        <v>51</v>
      </c>
      <c r="B8" s="14"/>
      <c r="C8" s="14"/>
      <c r="D8" s="14"/>
      <c r="E8" s="14"/>
      <c r="F8" s="14"/>
    </row>
    <row r="9" spans="1:11" x14ac:dyDescent="0.3">
      <c r="A9" s="3" t="s">
        <v>52</v>
      </c>
      <c r="B9" s="14">
        <v>44943.199999999997</v>
      </c>
      <c r="C9" s="14">
        <v>45025.7</v>
      </c>
      <c r="D9" s="14">
        <v>34634.800000000003</v>
      </c>
      <c r="E9" s="14">
        <v>33296.400000000001</v>
      </c>
      <c r="F9" s="14">
        <v>39739.599999999999</v>
      </c>
    </row>
    <row r="10" spans="1:11" x14ac:dyDescent="0.3">
      <c r="A10" s="3" t="s">
        <v>53</v>
      </c>
      <c r="B10" s="14">
        <v>10002.1</v>
      </c>
      <c r="C10" s="14">
        <v>15026.6</v>
      </c>
      <c r="D10" s="14">
        <v>18767.2</v>
      </c>
      <c r="E10" s="14">
        <v>17254.099999999999</v>
      </c>
      <c r="F10" s="14">
        <v>26397.5</v>
      </c>
    </row>
    <row r="11" spans="1:11" ht="28.8" x14ac:dyDescent="0.3">
      <c r="A11" s="5" t="s">
        <v>54</v>
      </c>
      <c r="B11" s="14">
        <v>40.799999999999997</v>
      </c>
      <c r="C11" s="14">
        <v>211.6</v>
      </c>
      <c r="D11" s="14">
        <v>-238.7</v>
      </c>
      <c r="E11" s="14">
        <v>273.60000000000002</v>
      </c>
      <c r="F11" s="14">
        <v>-93.1</v>
      </c>
    </row>
    <row r="12" spans="1:11" x14ac:dyDescent="0.3">
      <c r="A12" s="4" t="s">
        <v>68</v>
      </c>
      <c r="B12" s="14">
        <v>2231.6999999999998</v>
      </c>
      <c r="C12" s="14"/>
      <c r="D12" s="14"/>
      <c r="E12" s="14"/>
      <c r="F12" s="14"/>
    </row>
    <row r="13" spans="1:11" x14ac:dyDescent="0.3">
      <c r="A13" s="3" t="s">
        <v>55</v>
      </c>
      <c r="B13" s="14">
        <v>2863.4</v>
      </c>
      <c r="C13" s="14">
        <v>3285</v>
      </c>
      <c r="D13" s="14">
        <v>3416.2</v>
      </c>
      <c r="E13" s="14">
        <v>3431.6</v>
      </c>
      <c r="F13" s="14">
        <v>4051.4</v>
      </c>
    </row>
    <row r="14" spans="1:11" x14ac:dyDescent="0.3">
      <c r="A14" s="3" t="s">
        <v>66</v>
      </c>
      <c r="B14" s="14">
        <v>345.8</v>
      </c>
      <c r="C14" s="14">
        <v>75.900000000000006</v>
      </c>
      <c r="D14" s="14">
        <v>134.19999999999999</v>
      </c>
      <c r="E14" s="14">
        <v>101.8</v>
      </c>
      <c r="F14" s="14">
        <v>126.6</v>
      </c>
    </row>
    <row r="15" spans="1:11" x14ac:dyDescent="0.3">
      <c r="A15" s="3" t="s">
        <v>56</v>
      </c>
      <c r="B15" s="14">
        <v>2759.8</v>
      </c>
      <c r="C15" s="14">
        <v>3020.8</v>
      </c>
      <c r="D15" s="14">
        <v>3528.4</v>
      </c>
      <c r="E15" s="14">
        <v>3034.1</v>
      </c>
      <c r="F15" s="14">
        <v>2789</v>
      </c>
    </row>
    <row r="16" spans="1:11" x14ac:dyDescent="0.3">
      <c r="A16" s="3" t="s">
        <v>57</v>
      </c>
      <c r="B16" s="14">
        <v>9995.6</v>
      </c>
      <c r="C16" s="14">
        <v>11638.5</v>
      </c>
      <c r="D16" s="14">
        <v>11889.6</v>
      </c>
      <c r="E16" s="14">
        <v>10837.5</v>
      </c>
      <c r="F16" s="14">
        <v>12672.7</v>
      </c>
    </row>
    <row r="17" spans="1:6" x14ac:dyDescent="0.3">
      <c r="A17" s="3" t="s">
        <v>58</v>
      </c>
      <c r="B17" s="14">
        <v>-99.1</v>
      </c>
      <c r="C17" s="14">
        <v>-122.1</v>
      </c>
      <c r="D17" s="14">
        <v>-121.7</v>
      </c>
      <c r="E17" s="14">
        <v>-72.8</v>
      </c>
      <c r="F17" s="14">
        <v>-144.5</v>
      </c>
    </row>
    <row r="18" spans="1:6" x14ac:dyDescent="0.3">
      <c r="A18" s="2" t="s">
        <v>59</v>
      </c>
      <c r="B18" s="15">
        <f>SUM(B9:B17)</f>
        <v>73083.3</v>
      </c>
      <c r="C18" s="15">
        <f>SUM(C9:C17)</f>
        <v>78161.999999999985</v>
      </c>
      <c r="D18" s="15">
        <f t="shared" ref="D18" si="1">SUM(D9:D17)</f>
        <v>72010</v>
      </c>
      <c r="E18" s="15">
        <f>SUM(E9:E17)</f>
        <v>68156.3</v>
      </c>
      <c r="F18" s="15">
        <f>SUM(F9:F17)</f>
        <v>85539.199999999997</v>
      </c>
    </row>
    <row r="19" spans="1:6" x14ac:dyDescent="0.3">
      <c r="A19" s="2" t="s">
        <v>60</v>
      </c>
      <c r="B19" s="14">
        <v>136.6</v>
      </c>
      <c r="C19" s="14">
        <v>127.3</v>
      </c>
      <c r="D19" s="14">
        <v>117.5</v>
      </c>
      <c r="E19" s="14">
        <v>158.80000000000001</v>
      </c>
      <c r="F19" s="14">
        <v>146.4</v>
      </c>
    </row>
    <row r="20" spans="1:6" x14ac:dyDescent="0.3">
      <c r="A20" s="2" t="s">
        <v>61</v>
      </c>
      <c r="B20" s="14">
        <v>26.7</v>
      </c>
      <c r="C20" s="14">
        <v>28.4</v>
      </c>
      <c r="D20" s="14">
        <v>0.9</v>
      </c>
      <c r="E20" s="14">
        <v>10.199999999999999</v>
      </c>
      <c r="F20" s="14">
        <v>15.5</v>
      </c>
    </row>
    <row r="21" spans="1:6" x14ac:dyDescent="0.3">
      <c r="A21" s="2" t="s">
        <v>69</v>
      </c>
      <c r="B21" s="15">
        <f>B7-B18+B19+B20</f>
        <v>11166.900000000007</v>
      </c>
      <c r="C21" s="15">
        <f>C7-C18+C19+C20</f>
        <v>10623.800000000019</v>
      </c>
      <c r="D21" s="15">
        <f t="shared" ref="D21" si="2">D7-D18+D19+D20</f>
        <v>7102.7999999999938</v>
      </c>
      <c r="E21" s="15">
        <f>E7-E18+E19+E20</f>
        <v>5321</v>
      </c>
      <c r="F21" s="15">
        <f>F7-F18+F19+F20</f>
        <v>4697.2000000000025</v>
      </c>
    </row>
    <row r="22" spans="1:6" x14ac:dyDescent="0.3">
      <c r="A22" s="2" t="s">
        <v>62</v>
      </c>
      <c r="B22" s="14"/>
      <c r="C22" s="14"/>
      <c r="D22" s="14"/>
      <c r="E22" s="14"/>
      <c r="F22" s="14"/>
    </row>
    <row r="23" spans="1:6" x14ac:dyDescent="0.3">
      <c r="A23" s="3" t="s">
        <v>63</v>
      </c>
      <c r="B23" s="14">
        <v>3350.5</v>
      </c>
      <c r="C23" s="14">
        <v>2933.8</v>
      </c>
      <c r="D23" s="14">
        <v>1376.5</v>
      </c>
      <c r="E23" s="14">
        <v>1156.2</v>
      </c>
      <c r="F23" s="14">
        <v>1431</v>
      </c>
    </row>
    <row r="24" spans="1:6" x14ac:dyDescent="0.3">
      <c r="A24" s="3" t="s">
        <v>64</v>
      </c>
      <c r="B24" s="14">
        <v>-64.3</v>
      </c>
      <c r="C24" s="14">
        <v>39.4</v>
      </c>
      <c r="D24" s="14">
        <v>48.7</v>
      </c>
      <c r="E24" s="14">
        <v>-224.3</v>
      </c>
      <c r="F24" s="14">
        <v>-613.29999999999995</v>
      </c>
    </row>
    <row r="25" spans="1:6" x14ac:dyDescent="0.3">
      <c r="A25" s="3"/>
      <c r="B25" s="14">
        <f>B24+B23</f>
        <v>3286.2</v>
      </c>
      <c r="C25" s="14">
        <f>C24+C23</f>
        <v>2973.2000000000003</v>
      </c>
      <c r="D25" s="14">
        <f t="shared" ref="D25" si="3">D24+D23</f>
        <v>1425.2</v>
      </c>
      <c r="E25" s="14">
        <f>E24+E23</f>
        <v>931.90000000000009</v>
      </c>
      <c r="F25" s="14">
        <f>F24+F23</f>
        <v>817.7</v>
      </c>
    </row>
    <row r="26" spans="1:6" x14ac:dyDescent="0.3">
      <c r="A26" s="2" t="s">
        <v>65</v>
      </c>
      <c r="B26" s="15">
        <f>B21-B25</f>
        <v>7880.7000000000071</v>
      </c>
      <c r="C26" s="15">
        <f>C21-C25</f>
        <v>7650.6000000000186</v>
      </c>
      <c r="D26" s="15">
        <f t="shared" ref="D26" si="4">D21-D25</f>
        <v>5677.599999999994</v>
      </c>
      <c r="E26" s="15">
        <f>E21-E25</f>
        <v>4389.1000000000004</v>
      </c>
      <c r="F26" s="15">
        <f>F21-F25</f>
        <v>3879.5000000000027</v>
      </c>
    </row>
    <row r="27" spans="1:6" x14ac:dyDescent="0.3">
      <c r="A27" s="4"/>
      <c r="B27" s="4"/>
      <c r="C27" s="4"/>
      <c r="D27" s="4"/>
      <c r="E27" s="4"/>
      <c r="F2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9008B-099E-4BF5-91AF-449A7AABE88F}">
  <dimension ref="A1:M108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22" sqref="I22"/>
    </sheetView>
  </sheetViews>
  <sheetFormatPr defaultRowHeight="14.4" x14ac:dyDescent="0.3"/>
  <cols>
    <col min="1" max="1" width="21.109375" bestFit="1" customWidth="1"/>
    <col min="2" max="2" width="21.109375" customWidth="1"/>
    <col min="3" max="13" width="12.5546875" customWidth="1"/>
  </cols>
  <sheetData>
    <row r="1" spans="1:13" ht="31.2" x14ac:dyDescent="0.6">
      <c r="A1" s="11" t="s">
        <v>76</v>
      </c>
      <c r="B1" s="11"/>
    </row>
    <row r="2" spans="1:13" x14ac:dyDescent="0.3">
      <c r="A2" s="16" t="s">
        <v>77</v>
      </c>
      <c r="B2" s="16"/>
    </row>
    <row r="4" spans="1:13" x14ac:dyDescent="0.3">
      <c r="A4" t="s">
        <v>80</v>
      </c>
    </row>
    <row r="5" spans="1:13" x14ac:dyDescent="0.3">
      <c r="A5" s="12" t="s">
        <v>0</v>
      </c>
      <c r="B5" s="12" t="s">
        <v>81</v>
      </c>
      <c r="C5" s="13">
        <v>2018</v>
      </c>
      <c r="D5" s="13">
        <v>2019</v>
      </c>
      <c r="E5" s="13">
        <v>2020</v>
      </c>
      <c r="F5" s="13">
        <v>2021</v>
      </c>
      <c r="G5" s="13">
        <v>2022</v>
      </c>
      <c r="H5" s="13">
        <v>2023</v>
      </c>
      <c r="I5" s="13">
        <v>2024</v>
      </c>
      <c r="J5" s="13">
        <v>2025</v>
      </c>
      <c r="K5" s="13">
        <v>2026</v>
      </c>
      <c r="L5" s="13">
        <v>2027</v>
      </c>
      <c r="M5" s="13">
        <v>2028</v>
      </c>
    </row>
    <row r="7" spans="1:13" x14ac:dyDescent="0.3">
      <c r="A7" s="18" t="s">
        <v>82</v>
      </c>
    </row>
    <row r="8" spans="1:13" x14ac:dyDescent="0.3">
      <c r="A8" s="17" t="s">
        <v>70</v>
      </c>
      <c r="B8" t="s">
        <v>86</v>
      </c>
      <c r="C8" s="19">
        <v>15.78027</v>
      </c>
      <c r="D8" s="19">
        <v>15.667580000000001</v>
      </c>
      <c r="E8" s="19">
        <v>12.91778</v>
      </c>
      <c r="F8" s="19">
        <v>12.365519999999998</v>
      </c>
      <c r="G8" s="19">
        <v>12.04481</v>
      </c>
    </row>
    <row r="9" spans="1:13" x14ac:dyDescent="0.3">
      <c r="A9" s="17" t="s">
        <v>71</v>
      </c>
      <c r="B9" t="s">
        <v>86</v>
      </c>
      <c r="C9" s="19">
        <v>6.0131600000000001</v>
      </c>
      <c r="D9" s="19">
        <v>6.2874499999999998</v>
      </c>
      <c r="E9" s="19">
        <v>3.9649400000000004</v>
      </c>
      <c r="F9" s="19">
        <v>2.9772500000000002</v>
      </c>
      <c r="G9" s="19">
        <v>3.13992</v>
      </c>
    </row>
    <row r="10" spans="1:13" x14ac:dyDescent="0.3">
      <c r="A10" s="17" t="s">
        <v>72</v>
      </c>
      <c r="B10" t="s">
        <v>86</v>
      </c>
      <c r="C10" s="19">
        <v>6.1255600000000001</v>
      </c>
      <c r="D10" s="19">
        <v>6.4525300000000003</v>
      </c>
      <c r="E10" s="19">
        <v>6.3310000000000004</v>
      </c>
      <c r="F10" s="19">
        <v>7.6742299999999997</v>
      </c>
      <c r="G10" s="19">
        <v>10.43873</v>
      </c>
    </row>
    <row r="11" spans="1:13" x14ac:dyDescent="0.3">
      <c r="A11" s="17" t="s">
        <v>73</v>
      </c>
      <c r="B11" t="s">
        <v>86</v>
      </c>
      <c r="C11" s="19">
        <v>5.0071099999999999</v>
      </c>
      <c r="D11" s="19">
        <v>5.3456100000000006</v>
      </c>
      <c r="E11" s="19">
        <v>4.5003700000000002</v>
      </c>
      <c r="F11" s="19">
        <v>4.0719400000000006</v>
      </c>
      <c r="G11" s="19">
        <v>5.0556799999999997</v>
      </c>
    </row>
    <row r="12" spans="1:13" ht="15" thickBot="1" x14ac:dyDescent="0.35">
      <c r="A12" s="22" t="s">
        <v>74</v>
      </c>
      <c r="B12" s="22" t="s">
        <v>86</v>
      </c>
      <c r="C12" s="23">
        <f t="shared" ref="C12:G12" si="0">SUM(C8:C11)</f>
        <v>32.926099999999998</v>
      </c>
      <c r="D12" s="23">
        <f t="shared" si="0"/>
        <v>33.753169999999997</v>
      </c>
      <c r="E12" s="23">
        <f t="shared" si="0"/>
        <v>27.714089999999999</v>
      </c>
      <c r="F12" s="23">
        <f t="shared" si="0"/>
        <v>27.088939999999997</v>
      </c>
      <c r="G12" s="23">
        <f t="shared" si="0"/>
        <v>30.67914</v>
      </c>
    </row>
    <row r="14" spans="1:13" x14ac:dyDescent="0.3">
      <c r="A14" t="s">
        <v>87</v>
      </c>
    </row>
    <row r="15" spans="1:13" x14ac:dyDescent="0.3">
      <c r="A15" s="17" t="s">
        <v>70</v>
      </c>
      <c r="D15" s="26"/>
      <c r="E15" s="26"/>
      <c r="F15" s="26"/>
      <c r="G15" s="26"/>
    </row>
    <row r="16" spans="1:13" x14ac:dyDescent="0.3">
      <c r="A16" s="17" t="s">
        <v>71</v>
      </c>
      <c r="D16" s="26"/>
      <c r="E16" s="26"/>
      <c r="F16" s="26"/>
      <c r="G16" s="26"/>
    </row>
    <row r="17" spans="1:7" x14ac:dyDescent="0.3">
      <c r="A17" s="17" t="s">
        <v>72</v>
      </c>
      <c r="D17" s="26"/>
      <c r="E17" s="26"/>
      <c r="F17" s="26"/>
      <c r="G17" s="26"/>
    </row>
    <row r="18" spans="1:7" x14ac:dyDescent="0.3">
      <c r="A18" s="17" t="s">
        <v>73</v>
      </c>
      <c r="D18" s="26"/>
      <c r="E18" s="26"/>
      <c r="F18" s="26"/>
      <c r="G18" s="26"/>
    </row>
    <row r="19" spans="1:7" ht="15" thickBot="1" x14ac:dyDescent="0.35">
      <c r="A19" s="22" t="s">
        <v>74</v>
      </c>
      <c r="B19" s="22"/>
      <c r="C19" s="22"/>
      <c r="D19" s="22"/>
      <c r="E19" s="22"/>
      <c r="F19" s="22"/>
      <c r="G19" s="22"/>
    </row>
    <row r="21" spans="1:7" x14ac:dyDescent="0.3">
      <c r="A21" t="s">
        <v>98</v>
      </c>
    </row>
    <row r="22" spans="1:7" x14ac:dyDescent="0.3">
      <c r="A22" t="s">
        <v>77</v>
      </c>
      <c r="D22" s="19">
        <v>20</v>
      </c>
      <c r="E22" s="19">
        <v>20</v>
      </c>
      <c r="F22" s="19">
        <v>22.5</v>
      </c>
      <c r="G22" s="19">
        <v>22.5</v>
      </c>
    </row>
    <row r="24" spans="1:7" x14ac:dyDescent="0.3">
      <c r="A24" s="18" t="s">
        <v>83</v>
      </c>
    </row>
    <row r="25" spans="1:7" x14ac:dyDescent="0.3">
      <c r="A25" t="s">
        <v>84</v>
      </c>
      <c r="B25" s="20" t="s">
        <v>86</v>
      </c>
      <c r="C25" s="19">
        <v>16.535</v>
      </c>
      <c r="D25" s="19">
        <v>17.536999999999999</v>
      </c>
      <c r="E25" s="19">
        <v>14.61126</v>
      </c>
      <c r="F25" s="19">
        <v>13.61722</v>
      </c>
      <c r="G25" s="19">
        <v>14.142770000000001</v>
      </c>
    </row>
    <row r="26" spans="1:7" x14ac:dyDescent="0.3">
      <c r="A26" t="s">
        <v>85</v>
      </c>
      <c r="B26" s="20" t="s">
        <v>86</v>
      </c>
      <c r="C26" s="19">
        <v>1.26074</v>
      </c>
      <c r="D26" s="19">
        <v>1.0874900000000001</v>
      </c>
      <c r="E26" s="19">
        <v>1.0217099999999999</v>
      </c>
      <c r="F26" s="19">
        <v>0.96138999999999997</v>
      </c>
      <c r="G26" s="19">
        <v>2.3837600000000001</v>
      </c>
    </row>
    <row r="27" spans="1:7" ht="15" thickBot="1" x14ac:dyDescent="0.35">
      <c r="A27" s="22" t="s">
        <v>75</v>
      </c>
      <c r="B27" s="22" t="s">
        <v>86</v>
      </c>
      <c r="C27" s="23">
        <f>C25+C26</f>
        <v>17.795739999999999</v>
      </c>
      <c r="D27" s="23">
        <f t="shared" ref="D27:G27" si="1">D25+D26</f>
        <v>18.624489999999998</v>
      </c>
      <c r="E27" s="23">
        <f t="shared" si="1"/>
        <v>15.63297</v>
      </c>
      <c r="F27" s="23">
        <f t="shared" si="1"/>
        <v>14.578609999999999</v>
      </c>
      <c r="G27" s="23">
        <f t="shared" si="1"/>
        <v>16.526530000000001</v>
      </c>
    </row>
    <row r="29" spans="1:7" x14ac:dyDescent="0.3">
      <c r="A29" s="18" t="s">
        <v>88</v>
      </c>
    </row>
    <row r="30" spans="1:7" x14ac:dyDescent="0.3">
      <c r="A30" t="s">
        <v>84</v>
      </c>
      <c r="B30" s="20" t="s">
        <v>86</v>
      </c>
      <c r="C30" s="19"/>
      <c r="D30" s="26"/>
      <c r="E30" s="26"/>
      <c r="F30" s="26"/>
      <c r="G30" s="26"/>
    </row>
    <row r="31" spans="1:7" x14ac:dyDescent="0.3">
      <c r="A31" t="s">
        <v>85</v>
      </c>
      <c r="B31" s="20" t="s">
        <v>86</v>
      </c>
      <c r="C31" s="19"/>
      <c r="D31" s="26"/>
      <c r="E31" s="26"/>
      <c r="F31" s="26"/>
      <c r="G31" s="26"/>
    </row>
    <row r="33" spans="1:7" x14ac:dyDescent="0.3">
      <c r="A33" s="18" t="s">
        <v>89</v>
      </c>
    </row>
    <row r="34" spans="1:7" x14ac:dyDescent="0.3">
      <c r="A34" t="s">
        <v>84</v>
      </c>
      <c r="C34" s="21">
        <f t="shared" ref="C34" si="2">C25/C12</f>
        <v>0.50218519654620497</v>
      </c>
      <c r="D34" s="21">
        <f>D25/D12</f>
        <v>0.51956601409586123</v>
      </c>
      <c r="E34" s="21">
        <f t="shared" ref="E34:G34" si="3">E25/E12</f>
        <v>0.52721413548126606</v>
      </c>
      <c r="F34" s="21">
        <f t="shared" si="3"/>
        <v>0.50268559788607459</v>
      </c>
      <c r="G34" s="21">
        <f t="shared" si="3"/>
        <v>0.46098978002642838</v>
      </c>
    </row>
    <row r="36" spans="1:7" x14ac:dyDescent="0.3">
      <c r="A36" t="s">
        <v>90</v>
      </c>
      <c r="B36" t="s">
        <v>93</v>
      </c>
      <c r="C36" s="25">
        <f>'P&amp;L'!B5</f>
        <v>82041.100000000006</v>
      </c>
      <c r="D36" s="25">
        <f>'P&amp;L'!C5</f>
        <v>86068.5</v>
      </c>
      <c r="E36" s="25">
        <f>'P&amp;L'!D5</f>
        <v>75660</v>
      </c>
      <c r="F36" s="25">
        <f>'P&amp;L'!E5</f>
        <v>70372</v>
      </c>
      <c r="G36" s="25">
        <f>'P&amp;L'!F5</f>
        <v>88329.8</v>
      </c>
    </row>
    <row r="37" spans="1:7" x14ac:dyDescent="0.3">
      <c r="A37" t="s">
        <v>91</v>
      </c>
      <c r="B37" t="s">
        <v>94</v>
      </c>
      <c r="C37" s="25"/>
      <c r="D37" s="25"/>
      <c r="E37" s="25"/>
      <c r="F37" s="25"/>
      <c r="G37" s="25"/>
    </row>
    <row r="38" spans="1:7" x14ac:dyDescent="0.3">
      <c r="A38" t="s">
        <v>91</v>
      </c>
      <c r="B38" t="s">
        <v>92</v>
      </c>
      <c r="D38" s="26"/>
      <c r="E38" s="26"/>
      <c r="F38" s="26"/>
      <c r="G38" s="26"/>
    </row>
    <row r="41" spans="1:7" x14ac:dyDescent="0.3">
      <c r="A41" s="18" t="s">
        <v>95</v>
      </c>
    </row>
    <row r="42" spans="1:7" x14ac:dyDescent="0.3">
      <c r="A42" t="s">
        <v>96</v>
      </c>
      <c r="B42" t="s">
        <v>93</v>
      </c>
      <c r="C42" s="25">
        <f>'P&amp;L'!B9+'P&amp;L'!B10+'P&amp;L'!B11</f>
        <v>54986.1</v>
      </c>
      <c r="D42" s="25">
        <f>'P&amp;L'!C9+'P&amp;L'!C10+'P&amp;L'!C11</f>
        <v>60263.899999999994</v>
      </c>
      <c r="E42" s="25">
        <f>'P&amp;L'!D9+'P&amp;L'!D10+'P&amp;L'!D11</f>
        <v>53163.3</v>
      </c>
      <c r="F42" s="25">
        <f>'P&amp;L'!E9+'P&amp;L'!E10+'P&amp;L'!E11</f>
        <v>50824.1</v>
      </c>
      <c r="G42" s="25">
        <f>'P&amp;L'!F9+'P&amp;L'!F10+'P&amp;L'!F11</f>
        <v>66044</v>
      </c>
    </row>
    <row r="43" spans="1:7" x14ac:dyDescent="0.3">
      <c r="A43" t="s">
        <v>97</v>
      </c>
      <c r="B43" t="s">
        <v>93</v>
      </c>
      <c r="C43" s="25">
        <f>'P&amp;L'!B13</f>
        <v>2863.4</v>
      </c>
      <c r="D43" s="25">
        <f>'P&amp;L'!C13</f>
        <v>3285</v>
      </c>
      <c r="E43" s="25">
        <f>'P&amp;L'!D13</f>
        <v>3416.2</v>
      </c>
      <c r="F43" s="25">
        <f>'P&amp;L'!E13</f>
        <v>3431.6</v>
      </c>
      <c r="G43" s="25">
        <f>'P&amp;L'!F13</f>
        <v>4051.4</v>
      </c>
    </row>
    <row r="44" spans="1:7" x14ac:dyDescent="0.3">
      <c r="A44" t="s">
        <v>99</v>
      </c>
      <c r="B44" t="s">
        <v>93</v>
      </c>
      <c r="C44" s="25">
        <f>'P&amp;L'!B16</f>
        <v>9995.6</v>
      </c>
      <c r="D44" s="25">
        <f>'P&amp;L'!C16</f>
        <v>11638.5</v>
      </c>
      <c r="E44" s="25">
        <f>'P&amp;L'!D16</f>
        <v>11889.6</v>
      </c>
      <c r="F44" s="25">
        <f>'P&amp;L'!E16</f>
        <v>10837.5</v>
      </c>
      <c r="G44" s="25">
        <f>'P&amp;L'!F16</f>
        <v>12672.7</v>
      </c>
    </row>
    <row r="46" spans="1:7" x14ac:dyDescent="0.3">
      <c r="A46" t="s">
        <v>100</v>
      </c>
      <c r="B46" t="s">
        <v>94</v>
      </c>
      <c r="C46" s="25"/>
      <c r="D46" s="25"/>
      <c r="E46" s="25"/>
      <c r="F46" s="25"/>
      <c r="G46" s="25"/>
    </row>
    <row r="47" spans="1:7" x14ac:dyDescent="0.3">
      <c r="A47" t="s">
        <v>101</v>
      </c>
      <c r="D47" s="26"/>
      <c r="E47" s="26"/>
      <c r="F47" s="26"/>
      <c r="G47" s="26"/>
    </row>
    <row r="49" spans="1:7" x14ac:dyDescent="0.3">
      <c r="A49" t="s">
        <v>102</v>
      </c>
      <c r="B49" t="s">
        <v>103</v>
      </c>
      <c r="C49" s="21"/>
      <c r="D49" s="21"/>
      <c r="E49" s="21"/>
      <c r="F49" s="21"/>
      <c r="G49" s="21"/>
    </row>
    <row r="51" spans="1:7" x14ac:dyDescent="0.3">
      <c r="A51" t="s">
        <v>104</v>
      </c>
    </row>
    <row r="55" spans="1:7" x14ac:dyDescent="0.3">
      <c r="A55" s="18" t="s">
        <v>105</v>
      </c>
    </row>
    <row r="56" spans="1:7" x14ac:dyDescent="0.3">
      <c r="A56" s="27" t="s">
        <v>17</v>
      </c>
      <c r="C56" s="25">
        <f>'Balance Sheet'!B22</f>
        <v>3160.2</v>
      </c>
      <c r="D56" s="25">
        <f>'Balance Sheet'!C22</f>
        <v>3322.6</v>
      </c>
      <c r="E56" s="25">
        <f>'Balance Sheet'!D22</f>
        <v>3213.9</v>
      </c>
      <c r="F56" s="25">
        <f>'Balance Sheet'!E22</f>
        <v>3049</v>
      </c>
      <c r="G56" s="25">
        <f>'Balance Sheet'!F22</f>
        <v>3532.3</v>
      </c>
    </row>
    <row r="57" spans="1:7" x14ac:dyDescent="0.3">
      <c r="A57" s="27" t="s">
        <v>8</v>
      </c>
      <c r="C57" s="25">
        <f>'Balance Sheet'!B23</f>
        <v>0</v>
      </c>
      <c r="D57" s="25">
        <f>'Balance Sheet'!C23</f>
        <v>0</v>
      </c>
      <c r="E57" s="25">
        <f>'Balance Sheet'!D23</f>
        <v>0</v>
      </c>
      <c r="F57" s="25">
        <f>'Balance Sheet'!E23</f>
        <v>0</v>
      </c>
      <c r="G57" s="25">
        <f>'Balance Sheet'!F23</f>
        <v>0</v>
      </c>
    </row>
    <row r="58" spans="1:7" x14ac:dyDescent="0.3">
      <c r="A58" s="27" t="s">
        <v>9</v>
      </c>
      <c r="C58" s="25">
        <f>'Balance Sheet'!B24</f>
        <v>1217.3</v>
      </c>
      <c r="D58" s="25">
        <f>'Balance Sheet'!C24</f>
        <v>5045.5</v>
      </c>
      <c r="E58" s="25">
        <f>'Balance Sheet'!D24</f>
        <v>1218.8</v>
      </c>
      <c r="F58" s="25">
        <f>'Balance Sheet'!E24</f>
        <v>8415.7000000000007</v>
      </c>
      <c r="G58" s="25">
        <f>'Balance Sheet'!F24</f>
        <v>4100.1000000000004</v>
      </c>
    </row>
    <row r="59" spans="1:7" x14ac:dyDescent="0.3">
      <c r="A59" s="27" t="s">
        <v>18</v>
      </c>
      <c r="C59" s="25">
        <f>'Balance Sheet'!B25</f>
        <v>1465.4</v>
      </c>
      <c r="D59" s="25">
        <f>'Balance Sheet'!C25</f>
        <v>2312.8000000000002</v>
      </c>
      <c r="E59" s="25">
        <f>'Balance Sheet'!D25</f>
        <v>2129.8000000000002</v>
      </c>
      <c r="F59" s="25">
        <f>'Balance Sheet'!E25</f>
        <v>1279.9000000000001</v>
      </c>
      <c r="G59" s="25">
        <f>'Balance Sheet'!F25</f>
        <v>2034.5</v>
      </c>
    </row>
    <row r="60" spans="1:7" x14ac:dyDescent="0.3">
      <c r="A60" s="27" t="s">
        <v>10</v>
      </c>
      <c r="C60" s="25">
        <f>'Balance Sheet'!B28</f>
        <v>3</v>
      </c>
      <c r="D60" s="25">
        <f>'Balance Sheet'!C28</f>
        <v>16.100000000000001</v>
      </c>
      <c r="E60" s="25">
        <f>'Balance Sheet'!D28</f>
        <v>17</v>
      </c>
      <c r="F60" s="25">
        <f>'Balance Sheet'!E28</f>
        <v>23</v>
      </c>
      <c r="G60" s="25">
        <f>'Balance Sheet'!F28</f>
        <v>30.5</v>
      </c>
    </row>
    <row r="61" spans="1:7" x14ac:dyDescent="0.3">
      <c r="A61" s="27" t="s">
        <v>11</v>
      </c>
      <c r="C61" s="25">
        <f>'Balance Sheet'!B29</f>
        <v>284.60000000000002</v>
      </c>
      <c r="D61" s="25">
        <f>'Balance Sheet'!C29</f>
        <v>496.4</v>
      </c>
      <c r="E61" s="25">
        <f>'Balance Sheet'!D29</f>
        <v>507.5</v>
      </c>
      <c r="F61" s="25">
        <f>'Balance Sheet'!E29</f>
        <v>1324.2</v>
      </c>
      <c r="G61" s="25">
        <f>'Balance Sheet'!F29</f>
        <v>2593</v>
      </c>
    </row>
    <row r="62" spans="1:7" x14ac:dyDescent="0.3">
      <c r="A62" s="17" t="s">
        <v>67</v>
      </c>
      <c r="C62" s="25">
        <f>'Balance Sheet'!B30</f>
        <v>411.5</v>
      </c>
      <c r="D62" s="25">
        <f>'Balance Sheet'!C30</f>
        <v>427.7</v>
      </c>
      <c r="E62" s="25">
        <f>'Balance Sheet'!D30</f>
        <v>527.20000000000005</v>
      </c>
      <c r="F62" s="25">
        <f>'Balance Sheet'!E30</f>
        <v>0</v>
      </c>
      <c r="G62" s="25">
        <f>'Balance Sheet'!F30</f>
        <v>0</v>
      </c>
    </row>
    <row r="63" spans="1:7" x14ac:dyDescent="0.3">
      <c r="A63" s="27" t="s">
        <v>21</v>
      </c>
      <c r="C63" s="25">
        <f>'Balance Sheet'!B31</f>
        <v>1314</v>
      </c>
      <c r="D63" s="25">
        <f>'Balance Sheet'!C31</f>
        <v>563.79999999999995</v>
      </c>
      <c r="E63" s="25">
        <f>'Balance Sheet'!D31</f>
        <v>797.4</v>
      </c>
      <c r="F63" s="25">
        <f>'Balance Sheet'!E31</f>
        <v>958.1</v>
      </c>
      <c r="G63" s="25">
        <f>'Balance Sheet'!F31</f>
        <v>1460.8</v>
      </c>
    </row>
    <row r="66" spans="1:7" x14ac:dyDescent="0.3">
      <c r="A66" s="18" t="s">
        <v>106</v>
      </c>
    </row>
    <row r="67" spans="1:7" x14ac:dyDescent="0.3">
      <c r="A67" s="27" t="s">
        <v>34</v>
      </c>
      <c r="C67" s="25">
        <f>'Balance Sheet'!B53</f>
        <v>110.8</v>
      </c>
      <c r="D67" s="25">
        <f>'Balance Sheet'!C53</f>
        <v>149.6</v>
      </c>
      <c r="E67" s="25">
        <f>'Balance Sheet'!D53</f>
        <v>106.3</v>
      </c>
      <c r="F67" s="25">
        <f>'Balance Sheet'!E53</f>
        <v>488.8</v>
      </c>
      <c r="G67" s="25">
        <f>'Balance Sheet'!F53</f>
        <v>381.9</v>
      </c>
    </row>
    <row r="68" spans="1:7" x14ac:dyDescent="0.3">
      <c r="A68" s="27" t="s">
        <v>41</v>
      </c>
      <c r="C68" s="25">
        <f>'Balance Sheet'!B54</f>
        <v>0</v>
      </c>
      <c r="D68" s="25">
        <f>'Balance Sheet'!C54</f>
        <v>0</v>
      </c>
      <c r="E68" s="25">
        <f>'Balance Sheet'!D54</f>
        <v>0</v>
      </c>
      <c r="F68" s="25">
        <f>'Balance Sheet'!E54</f>
        <v>0</v>
      </c>
      <c r="G68" s="25">
        <f>'Balance Sheet'!F54</f>
        <v>0</v>
      </c>
    </row>
    <row r="69" spans="1:7" x14ac:dyDescent="0.3">
      <c r="A69" s="28" t="s">
        <v>107</v>
      </c>
      <c r="C69" s="25">
        <f>'Balance Sheet'!B55</f>
        <v>71.099999999999994</v>
      </c>
      <c r="D69" s="25">
        <f>'Balance Sheet'!C55</f>
        <v>68.2</v>
      </c>
      <c r="E69" s="25">
        <f>'Balance Sheet'!D55</f>
        <v>48.1</v>
      </c>
      <c r="F69" s="25">
        <f>'Balance Sheet'!E55</f>
        <v>69.8</v>
      </c>
      <c r="G69" s="25">
        <f>'Balance Sheet'!F55</f>
        <v>108.7</v>
      </c>
    </row>
    <row r="70" spans="1:7" x14ac:dyDescent="0.3">
      <c r="A70" s="28" t="s">
        <v>108</v>
      </c>
      <c r="C70" s="25">
        <f>'Balance Sheet'!B56</f>
        <v>10428.200000000001</v>
      </c>
      <c r="D70" s="25">
        <f>'Balance Sheet'!C56</f>
        <v>9569.5</v>
      </c>
      <c r="E70" s="25">
        <f>'Balance Sheet'!D56</f>
        <v>7450.7</v>
      </c>
      <c r="F70" s="25">
        <f>'Balance Sheet'!E56</f>
        <v>10098.299999999999</v>
      </c>
      <c r="G70" s="25">
        <f>'Balance Sheet'!F56</f>
        <v>9656.5</v>
      </c>
    </row>
    <row r="71" spans="1:7" x14ac:dyDescent="0.3">
      <c r="A71" s="27" t="s">
        <v>35</v>
      </c>
      <c r="C71" s="25">
        <f>'Balance Sheet'!B57</f>
        <v>0</v>
      </c>
      <c r="D71" s="25">
        <f>'Balance Sheet'!C57</f>
        <v>0</v>
      </c>
      <c r="E71" s="25">
        <f>'Balance Sheet'!D57</f>
        <v>10.3</v>
      </c>
      <c r="F71" s="25">
        <f>'Balance Sheet'!E57</f>
        <v>7.4</v>
      </c>
      <c r="G71" s="25">
        <f>'Balance Sheet'!F57</f>
        <v>8</v>
      </c>
    </row>
    <row r="72" spans="1:7" x14ac:dyDescent="0.3">
      <c r="A72" s="27" t="s">
        <v>42</v>
      </c>
      <c r="C72" s="25">
        <f>'Balance Sheet'!B58</f>
        <v>1333.8</v>
      </c>
      <c r="D72" s="25">
        <f>'Balance Sheet'!C58</f>
        <v>1442</v>
      </c>
      <c r="E72" s="25">
        <f>'Balance Sheet'!D58</f>
        <v>904</v>
      </c>
      <c r="F72" s="25">
        <f>'Balance Sheet'!E58</f>
        <v>1272</v>
      </c>
      <c r="G72" s="25">
        <f>'Balance Sheet'!F58</f>
        <v>2027.2</v>
      </c>
    </row>
    <row r="73" spans="1:7" x14ac:dyDescent="0.3">
      <c r="A73" s="27" t="s">
        <v>36</v>
      </c>
      <c r="C73" s="25">
        <f>'Balance Sheet'!B59</f>
        <v>560.9</v>
      </c>
      <c r="D73" s="25">
        <f>'Balance Sheet'!C59</f>
        <v>625.4</v>
      </c>
      <c r="E73" s="25">
        <f>'Balance Sheet'!D59</f>
        <v>680.7</v>
      </c>
      <c r="F73" s="25">
        <f>'Balance Sheet'!E59</f>
        <v>742.8</v>
      </c>
      <c r="G73" s="25">
        <f>'Balance Sheet'!F59</f>
        <v>861.3</v>
      </c>
    </row>
    <row r="74" spans="1:7" x14ac:dyDescent="0.3">
      <c r="A74" s="27" t="s">
        <v>43</v>
      </c>
      <c r="C74" s="25">
        <f>'Balance Sheet'!B60</f>
        <v>854.1</v>
      </c>
      <c r="D74" s="25">
        <f>'Balance Sheet'!C60</f>
        <v>672.9</v>
      </c>
      <c r="E74" s="25">
        <f>'Balance Sheet'!D60</f>
        <v>696.2</v>
      </c>
      <c r="F74" s="25">
        <f>'Balance Sheet'!E60</f>
        <v>854.7</v>
      </c>
      <c r="G74" s="25">
        <f>'Balance Sheet'!F60</f>
        <v>1111.3</v>
      </c>
    </row>
    <row r="75" spans="1:7" x14ac:dyDescent="0.3">
      <c r="A75" s="27" t="s">
        <v>44</v>
      </c>
      <c r="C75" s="25">
        <f>'Balance Sheet'!B61</f>
        <v>2089.6</v>
      </c>
      <c r="D75" s="25">
        <f>'Balance Sheet'!C61</f>
        <v>1632.9</v>
      </c>
      <c r="E75" s="25">
        <f>'Balance Sheet'!D61</f>
        <v>1409.1</v>
      </c>
      <c r="F75" s="25">
        <f>'Balance Sheet'!E61</f>
        <v>2680.1</v>
      </c>
      <c r="G75" s="25">
        <f>'Balance Sheet'!F61</f>
        <v>2868.6</v>
      </c>
    </row>
    <row r="78" spans="1:7" x14ac:dyDescent="0.3">
      <c r="A78" s="29" t="s">
        <v>105</v>
      </c>
    </row>
    <row r="79" spans="1:7" x14ac:dyDescent="0.3">
      <c r="A79" s="27" t="s">
        <v>17</v>
      </c>
      <c r="B79" t="s">
        <v>103</v>
      </c>
    </row>
    <row r="80" spans="1:7" x14ac:dyDescent="0.3">
      <c r="A80" s="27" t="s">
        <v>8</v>
      </c>
      <c r="B80" t="s">
        <v>103</v>
      </c>
    </row>
    <row r="81" spans="1:2" x14ac:dyDescent="0.3">
      <c r="A81" s="27" t="s">
        <v>9</v>
      </c>
      <c r="B81" t="s">
        <v>103</v>
      </c>
    </row>
    <row r="82" spans="1:2" x14ac:dyDescent="0.3">
      <c r="A82" s="27" t="s">
        <v>18</v>
      </c>
      <c r="B82" t="s">
        <v>103</v>
      </c>
    </row>
    <row r="83" spans="1:2" x14ac:dyDescent="0.3">
      <c r="A83" s="27" t="s">
        <v>10</v>
      </c>
      <c r="B83" t="s">
        <v>103</v>
      </c>
    </row>
    <row r="84" spans="1:2" x14ac:dyDescent="0.3">
      <c r="A84" s="27" t="s">
        <v>11</v>
      </c>
      <c r="B84" t="s">
        <v>103</v>
      </c>
    </row>
    <row r="85" spans="1:2" x14ac:dyDescent="0.3">
      <c r="A85" s="17" t="s">
        <v>67</v>
      </c>
      <c r="B85" t="s">
        <v>103</v>
      </c>
    </row>
    <row r="86" spans="1:2" x14ac:dyDescent="0.3">
      <c r="A86" s="27" t="s">
        <v>21</v>
      </c>
      <c r="B86" t="s">
        <v>103</v>
      </c>
    </row>
    <row r="88" spans="1:2" x14ac:dyDescent="0.3">
      <c r="A88" s="18" t="s">
        <v>106</v>
      </c>
    </row>
    <row r="89" spans="1:2" x14ac:dyDescent="0.3">
      <c r="A89" s="27" t="s">
        <v>34</v>
      </c>
      <c r="B89" t="s">
        <v>103</v>
      </c>
    </row>
    <row r="90" spans="1:2" x14ac:dyDescent="0.3">
      <c r="A90" s="27" t="s">
        <v>41</v>
      </c>
      <c r="B90" t="s">
        <v>103</v>
      </c>
    </row>
    <row r="91" spans="1:2" x14ac:dyDescent="0.3">
      <c r="A91" s="28" t="s">
        <v>107</v>
      </c>
      <c r="B91" t="s">
        <v>103</v>
      </c>
    </row>
    <row r="92" spans="1:2" x14ac:dyDescent="0.3">
      <c r="A92" s="28" t="s">
        <v>108</v>
      </c>
      <c r="B92" t="s">
        <v>103</v>
      </c>
    </row>
    <row r="93" spans="1:2" x14ac:dyDescent="0.3">
      <c r="A93" s="27" t="s">
        <v>35</v>
      </c>
      <c r="B93" t="s">
        <v>103</v>
      </c>
    </row>
    <row r="94" spans="1:2" x14ac:dyDescent="0.3">
      <c r="A94" s="27" t="s">
        <v>42</v>
      </c>
      <c r="B94" t="s">
        <v>103</v>
      </c>
    </row>
    <row r="95" spans="1:2" x14ac:dyDescent="0.3">
      <c r="A95" s="27" t="s">
        <v>36</v>
      </c>
      <c r="B95" t="s">
        <v>103</v>
      </c>
    </row>
    <row r="96" spans="1:2" x14ac:dyDescent="0.3">
      <c r="A96" s="27" t="s">
        <v>43</v>
      </c>
      <c r="B96" t="s">
        <v>103</v>
      </c>
    </row>
    <row r="97" spans="1:7" x14ac:dyDescent="0.3">
      <c r="A97" s="27" t="s">
        <v>44</v>
      </c>
      <c r="B97" t="s">
        <v>103</v>
      </c>
    </row>
    <row r="101" spans="1:7" x14ac:dyDescent="0.3">
      <c r="A101" t="s">
        <v>110</v>
      </c>
    </row>
    <row r="102" spans="1:7" x14ac:dyDescent="0.3">
      <c r="A102" t="s">
        <v>111</v>
      </c>
    </row>
    <row r="103" spans="1:7" x14ac:dyDescent="0.3">
      <c r="A103" t="s">
        <v>112</v>
      </c>
    </row>
    <row r="104" spans="1:7" x14ac:dyDescent="0.3">
      <c r="A104" t="s">
        <v>113</v>
      </c>
    </row>
    <row r="107" spans="1:7" x14ac:dyDescent="0.3">
      <c r="A107" t="s">
        <v>114</v>
      </c>
      <c r="C107" s="25">
        <f>'P&amp;L'!B15</f>
        <v>2759.8</v>
      </c>
      <c r="D107" s="25">
        <f>'P&amp;L'!C15</f>
        <v>3020.8</v>
      </c>
      <c r="E107" s="25">
        <f>'P&amp;L'!D15</f>
        <v>3528.4</v>
      </c>
      <c r="F107" s="25">
        <f>'P&amp;L'!E15</f>
        <v>3034.1</v>
      </c>
      <c r="G107" s="25">
        <f>'P&amp;L'!F15</f>
        <v>2789</v>
      </c>
    </row>
    <row r="108" spans="1:7" x14ac:dyDescent="0.3">
      <c r="A108" t="s">
        <v>114</v>
      </c>
      <c r="B108" t="s">
        <v>115</v>
      </c>
      <c r="D108" s="10">
        <f>D107/('Balance Sheet'!B8+'Balance Sheet'!B10)</f>
        <v>0.22562141491395793</v>
      </c>
      <c r="E108" s="10">
        <f>E107/('Balance Sheet'!C8+'Balance Sheet'!C10)</f>
        <v>0.22856328503041334</v>
      </c>
      <c r="F108" s="10">
        <f>F107/('Balance Sheet'!D8+'Balance Sheet'!D10)</f>
        <v>0.19964861948253623</v>
      </c>
      <c r="G108" s="10">
        <f>G107/('Balance Sheet'!E8+'Balance Sheet'!E10)</f>
        <v>0.19364424725919444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5A3A4-3FDC-4CF1-ABB4-CFD562DC8A19}">
  <dimension ref="A1:G16"/>
  <sheetViews>
    <sheetView workbookViewId="0">
      <selection activeCell="D5" sqref="D5:G5"/>
    </sheetView>
  </sheetViews>
  <sheetFormatPr defaultRowHeight="14.4" x14ac:dyDescent="0.3"/>
  <cols>
    <col min="1" max="1" width="31.21875" bestFit="1" customWidth="1"/>
  </cols>
  <sheetData>
    <row r="1" spans="1:7" ht="31.2" x14ac:dyDescent="0.6">
      <c r="A1" s="11" t="s">
        <v>76</v>
      </c>
      <c r="B1" s="11"/>
    </row>
    <row r="2" spans="1:7" x14ac:dyDescent="0.3">
      <c r="A2" s="16" t="s">
        <v>77</v>
      </c>
      <c r="B2" s="16"/>
    </row>
    <row r="4" spans="1:7" x14ac:dyDescent="0.3">
      <c r="A4" t="s">
        <v>109</v>
      </c>
    </row>
    <row r="5" spans="1:7" x14ac:dyDescent="0.3">
      <c r="A5" s="12" t="s">
        <v>93</v>
      </c>
      <c r="B5" s="24">
        <v>2022</v>
      </c>
      <c r="C5" s="24">
        <v>2023</v>
      </c>
      <c r="D5" s="24">
        <v>2024</v>
      </c>
      <c r="E5" s="24">
        <v>2025</v>
      </c>
      <c r="F5" s="24">
        <v>2026</v>
      </c>
      <c r="G5" s="24">
        <v>2027</v>
      </c>
    </row>
    <row r="7" spans="1:7" x14ac:dyDescent="0.3">
      <c r="A7" t="s">
        <v>116</v>
      </c>
      <c r="B7" s="25"/>
      <c r="C7" s="25"/>
      <c r="D7" s="25"/>
      <c r="E7" s="25"/>
    </row>
    <row r="8" spans="1:7" x14ac:dyDescent="0.3">
      <c r="A8" t="s">
        <v>117</v>
      </c>
      <c r="B8" s="25"/>
      <c r="C8" s="25"/>
      <c r="D8" s="25"/>
      <c r="E8" s="25"/>
    </row>
    <row r="9" spans="1:7" x14ac:dyDescent="0.3">
      <c r="A9" t="s">
        <v>118</v>
      </c>
      <c r="B9" s="25"/>
      <c r="C9" s="25"/>
      <c r="D9" s="25"/>
      <c r="E9" s="25"/>
    </row>
    <row r="10" spans="1:7" x14ac:dyDescent="0.3">
      <c r="A10" t="s">
        <v>119</v>
      </c>
      <c r="B10" s="25"/>
      <c r="C10" s="25"/>
      <c r="D10" s="25"/>
      <c r="E10" s="25"/>
    </row>
    <row r="11" spans="1:7" x14ac:dyDescent="0.3">
      <c r="A11" t="s">
        <v>120</v>
      </c>
      <c r="B11" s="25"/>
      <c r="C11" s="25"/>
      <c r="D11" s="25"/>
      <c r="E11" s="25"/>
    </row>
    <row r="12" spans="1:7" x14ac:dyDescent="0.3">
      <c r="A12" t="s">
        <v>121</v>
      </c>
      <c r="B12" s="25"/>
      <c r="C12" s="25"/>
      <c r="D12" s="25"/>
      <c r="E12" s="25"/>
    </row>
    <row r="13" spans="1:7" x14ac:dyDescent="0.3">
      <c r="B13" s="25"/>
      <c r="C13" s="25"/>
      <c r="D13" s="25"/>
      <c r="E13" s="25"/>
    </row>
    <row r="14" spans="1:7" x14ac:dyDescent="0.3">
      <c r="A14" t="s">
        <v>122</v>
      </c>
      <c r="B14" s="25"/>
      <c r="C14" s="25"/>
      <c r="D14" s="25"/>
      <c r="E14" s="25"/>
    </row>
    <row r="15" spans="1:7" x14ac:dyDescent="0.3">
      <c r="A15" t="s">
        <v>123</v>
      </c>
      <c r="B15" s="25"/>
      <c r="C15" s="25"/>
      <c r="D15" s="25"/>
      <c r="E15" s="25"/>
    </row>
    <row r="16" spans="1:7" x14ac:dyDescent="0.3">
      <c r="A16" t="s">
        <v>124</v>
      </c>
      <c r="B16" s="25"/>
      <c r="C16" s="25"/>
      <c r="D16" s="25"/>
      <c r="E16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Sheet</vt:lpstr>
      <vt:lpstr>P&amp;L</vt:lpstr>
      <vt:lpstr>Assumptions</vt:lpstr>
      <vt:lpstr>Cash Flow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finshiksha</dc:creator>
  <cp:lastModifiedBy>Peeyush Chitlangia</cp:lastModifiedBy>
  <dcterms:created xsi:type="dcterms:W3CDTF">2022-09-26T10:04:50Z</dcterms:created>
  <dcterms:modified xsi:type="dcterms:W3CDTF">2022-10-17T09:32:37Z</dcterms:modified>
</cp:coreProperties>
</file>