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Parth Backup\Desktop\"/>
    </mc:Choice>
  </mc:AlternateContent>
  <xr:revisionPtr revIDLastSave="0" documentId="13_ncr:1_{8862522C-66A9-4157-B50C-DBD734887BF6}" xr6:coauthVersionLast="46" xr6:coauthVersionMax="46" xr10:uidLastSave="{00000000-0000-0000-0000-000000000000}"/>
  <bookViews>
    <workbookView xWindow="-120" yWindow="-120" windowWidth="20730" windowHeight="11160" xr2:uid="{3BDC1FD9-7565-472E-950C-31293E48B92C}"/>
  </bookViews>
  <sheets>
    <sheet name="NFL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  <c r="S6" i="1"/>
  <c r="S5" i="1"/>
  <c r="R13" i="1"/>
  <c r="R6" i="1"/>
  <c r="R5" i="1"/>
  <c r="H9" i="1"/>
  <c r="H24" i="1" s="1"/>
  <c r="I21" i="1"/>
  <c r="I22" i="1" s="1"/>
  <c r="H19" i="1"/>
  <c r="H18" i="1"/>
  <c r="H15" i="1"/>
  <c r="D18" i="1"/>
  <c r="D26" i="1"/>
  <c r="D29" i="1" s="1"/>
  <c r="D32" i="1" s="1"/>
  <c r="D35" i="1" s="1"/>
  <c r="K21" i="1"/>
  <c r="K22" i="1" s="1"/>
  <c r="L21" i="1"/>
  <c r="L22" i="1" s="1"/>
  <c r="M21" i="1"/>
  <c r="M22" i="1" s="1"/>
  <c r="N21" i="1"/>
  <c r="N22" i="1" s="1"/>
  <c r="O21" i="1"/>
  <c r="O22" i="1" s="1"/>
  <c r="P21" i="1"/>
  <c r="P22" i="1" s="1"/>
  <c r="J21" i="1"/>
  <c r="J22" i="1" s="1"/>
  <c r="P19" i="1"/>
  <c r="O19" i="1"/>
  <c r="N19" i="1"/>
  <c r="M19" i="1"/>
  <c r="L19" i="1"/>
  <c r="K19" i="1"/>
  <c r="J19" i="1"/>
  <c r="I19" i="1"/>
  <c r="P18" i="1"/>
  <c r="S18" i="1" s="1"/>
  <c r="O18" i="1"/>
  <c r="N18" i="1"/>
  <c r="M18" i="1"/>
  <c r="L18" i="1"/>
  <c r="K18" i="1"/>
  <c r="J18" i="1"/>
  <c r="I18" i="1"/>
  <c r="J15" i="1"/>
  <c r="J16" i="1" s="1"/>
  <c r="K15" i="1"/>
  <c r="K16" i="1" s="1"/>
  <c r="L15" i="1"/>
  <c r="L16" i="1" s="1"/>
  <c r="M15" i="1"/>
  <c r="M16" i="1" s="1"/>
  <c r="N15" i="1"/>
  <c r="N16" i="1" s="1"/>
  <c r="O15" i="1"/>
  <c r="O16" i="1" s="1"/>
  <c r="P15" i="1"/>
  <c r="P16" i="1" s="1"/>
  <c r="I15" i="1"/>
  <c r="I16" i="1" s="1"/>
  <c r="J9" i="1"/>
  <c r="J11" i="1" s="1"/>
  <c r="K9" i="1"/>
  <c r="K11" i="1" s="1"/>
  <c r="L9" i="1"/>
  <c r="L11" i="1" s="1"/>
  <c r="M9" i="1"/>
  <c r="M11" i="1" s="1"/>
  <c r="N9" i="1"/>
  <c r="N11" i="1" s="1"/>
  <c r="O9" i="1"/>
  <c r="O11" i="1" s="1"/>
  <c r="P9" i="1"/>
  <c r="P11" i="1" s="1"/>
  <c r="I9" i="1"/>
  <c r="I11" i="1" s="1"/>
  <c r="R15" i="1" l="1"/>
  <c r="S9" i="1"/>
  <c r="K26" i="1"/>
  <c r="R22" i="1"/>
  <c r="S19" i="1"/>
  <c r="N26" i="1"/>
  <c r="S15" i="1"/>
  <c r="H11" i="1"/>
  <c r="J26" i="1"/>
  <c r="L26" i="1"/>
  <c r="K24" i="1"/>
  <c r="R18" i="1"/>
  <c r="J24" i="1"/>
  <c r="R9" i="1"/>
  <c r="R19" i="1"/>
  <c r="R21" i="1"/>
  <c r="O24" i="1"/>
  <c r="N24" i="1"/>
  <c r="H16" i="1"/>
  <c r="H26" i="1" s="1"/>
  <c r="I26" i="1"/>
  <c r="O26" i="1"/>
  <c r="P26" i="1"/>
  <c r="M26" i="1"/>
  <c r="I24" i="1"/>
  <c r="M24" i="1"/>
  <c r="P24" i="1"/>
  <c r="D16" i="1" s="1"/>
  <c r="D19" i="1" s="1"/>
  <c r="L24" i="1"/>
  <c r="R24" i="1" l="1"/>
  <c r="D8" i="1"/>
  <c r="D12" i="1" s="1"/>
  <c r="D37" i="1" l="1"/>
  <c r="D10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tc={C978620A-119C-469D-8E6D-3D77244E6A4F}</author>
  </authors>
  <commentList>
    <comment ref="D19" authorId="0" shapeId="0" xr:uid="{C978620A-119C-469D-8E6D-3D77244E6A4F}">
      <text>
        <t>[Threaded comment]
Your version of Excel allows you to read this threaded comment; however, any edits to it will get removed if the file is opened in a newer version of Excel. Learn more: https://go.microsoft.com/fwlink/?linkid=870924
Comment:
    So far they are adding more than this every year</t>
      </text>
    </comment>
  </commentList>
</comments>
</file>

<file path=xl/sharedStrings.xml><?xml version="1.0" encoding="utf-8"?>
<sst xmlns="http://schemas.openxmlformats.org/spreadsheetml/2006/main" count="44" uniqueCount="44">
  <si>
    <t xml:space="preserve">Netflix Subscribers (in Mn) </t>
  </si>
  <si>
    <t>Netflix Market Cap (in USD Mn)</t>
  </si>
  <si>
    <t>Market Value of Sub LTV (in USD)</t>
  </si>
  <si>
    <t>Revenue</t>
  </si>
  <si>
    <t>Cost of Revenue</t>
  </si>
  <si>
    <t>Marketing</t>
  </si>
  <si>
    <t>(in '000 USD)</t>
  </si>
  <si>
    <t>Contribution Profit</t>
  </si>
  <si>
    <t>Contibution Profit %</t>
  </si>
  <si>
    <t>Total Subs (in '000)</t>
  </si>
  <si>
    <t>ARPU (in $ per year)</t>
  </si>
  <si>
    <t>ARPU (in $ per month)</t>
  </si>
  <si>
    <t>Net Additions (in '000)</t>
  </si>
  <si>
    <t>CAC (in $ per year)</t>
  </si>
  <si>
    <t>Contribution per User (in $ per year)</t>
  </si>
  <si>
    <t>CAC/ARPU (in Months)</t>
  </si>
  <si>
    <t>Month a User Need to be Active
for Netflix to justfy current Valuation</t>
  </si>
  <si>
    <t>Cost of Rev (in $ per user)</t>
  </si>
  <si>
    <t>Marketing (in $ per user)</t>
  </si>
  <si>
    <t>Churn Rate (factored by Market)</t>
  </si>
  <si>
    <t>Media based Churn Rate</t>
  </si>
  <si>
    <t>LTV (in USD per User)</t>
  </si>
  <si>
    <t>Investment in Content (in Mn USD)</t>
  </si>
  <si>
    <t>Users needed to cover this YoY (Mn)</t>
  </si>
  <si>
    <t>Where can they reach</t>
  </si>
  <si>
    <t>World Population (in Mn)</t>
  </si>
  <si>
    <t>Internet Connection %</t>
  </si>
  <si>
    <t>Population with Active Connection (in Mn)</t>
  </si>
  <si>
    <t>Netflix Share (sustained basis)</t>
  </si>
  <si>
    <t>Active Subs on Netflix (in Mn)</t>
  </si>
  <si>
    <t>Netflix Already have (in Mn)</t>
  </si>
  <si>
    <t>Potential Upside (x)</t>
  </si>
  <si>
    <t>Strady State Mcap (with churn of 5%) - in USD Bn</t>
  </si>
  <si>
    <t>Upside</t>
  </si>
  <si>
    <t>OTT Active Population (in Mn)</t>
  </si>
  <si>
    <t>For simplicity purpose LTV calculation is not discounted by WACC.</t>
  </si>
  <si>
    <t>Population will go for OTT (best case)</t>
  </si>
  <si>
    <t>Last 10yr (CAGR)</t>
  </si>
  <si>
    <t>Last 10yr (Cummulative)</t>
  </si>
  <si>
    <t>As on March, 2021</t>
  </si>
  <si>
    <r>
      <rPr>
        <b/>
        <sz val="28"/>
        <color rgb="FF339966"/>
        <rFont val="Calibri"/>
        <family val="2"/>
        <scheme val="minor"/>
      </rPr>
      <t>Fin</t>
    </r>
    <r>
      <rPr>
        <b/>
        <sz val="28"/>
        <color theme="1" tint="0.34998626667073579"/>
        <rFont val="Calibri"/>
        <family val="2"/>
        <scheme val="minor"/>
      </rPr>
      <t>Shiksha</t>
    </r>
  </si>
  <si>
    <t>T</t>
  </si>
  <si>
    <t>Register and Access Free Finance Bootcamp Course</t>
  </si>
  <si>
    <t>Register and Access Free Finance Preparation Starter Pack - First year MBA students and aspirants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</si>
</sst>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 ;_ * \-#,##0.00_ ;_ * &quot;-&quot;??_ ;_ @_ "/>
    <numFmt numFmtId="165" formatCode="_ * #,##0_ ;_ * \-#,##0_ ;_ * &quot;-&quot;??_ ;_ @_ "/>
    <numFmt numFmtId="166" formatCode="_-[$$-409]* #,##0.00_ ;_-[$$-409]* \-#,##0.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339966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9" fontId="0" fillId="0" borderId="0" xfId="2" applyFont="1"/>
    <xf numFmtId="166" fontId="0" fillId="0" borderId="0" xfId="2" applyNumberFormat="1" applyFont="1"/>
    <xf numFmtId="166" fontId="0" fillId="0" borderId="0" xfId="0" applyNumberFormat="1"/>
    <xf numFmtId="10" fontId="0" fillId="0" borderId="0" xfId="2" applyNumberFormat="1" applyFont="1"/>
    <xf numFmtId="1" fontId="0" fillId="0" borderId="0" xfId="2" applyNumberFormat="1" applyFont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9" fontId="0" fillId="2" borderId="1" xfId="2" applyFont="1" applyFill="1" applyBorder="1"/>
    <xf numFmtId="0" fontId="5" fillId="0" borderId="0" xfId="0" applyFont="1"/>
    <xf numFmtId="0" fontId="8" fillId="0" borderId="0" xfId="4" applyFont="1" applyAlignment="1">
      <alignment horizontal="left" wrapText="1"/>
    </xf>
    <xf numFmtId="0" fontId="8" fillId="0" borderId="0" xfId="4" applyFont="1" applyAlignment="1">
      <alignment horizontal="left"/>
    </xf>
  </cellXfs>
  <cellStyles count="5">
    <cellStyle name="Comma" xfId="1" builtinId="3"/>
    <cellStyle name="Hyperlink" xfId="4" builtinId="8"/>
    <cellStyle name="Normal" xfId="0" builtinId="0"/>
    <cellStyle name="Normal 2" xfId="3" xr:uid="{6DF211CE-E433-4424-BE5C-2E23A7628BE9}"/>
    <cellStyle name="Percent" xfId="2" builtinId="5"/>
  </cellStyles>
  <dxfs count="0"/>
  <tableStyles count="1" defaultTableStyle="TableStyleMedium2" defaultPivotStyle="PivotStyleLight16">
    <tableStyle name="Invisible" pivot="0" table="0" count="0" xr9:uid="{CA0F4863-2663-4188-9F89-B5639476034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th Parikh" id="{7E2159D5-0B8E-4702-91B8-C0661F0DF937}" userId="888a8cf0383e5b6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1-01-21T11:53:00.61" personId="{7E2159D5-0B8E-4702-91B8-C0661F0DF937}" id="{C978620A-119C-469D-8E6D-3D77244E6A4F}">
    <text>So far they are adding more than this every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33grxUT" TargetMode="External"/><Relationship Id="rId1" Type="http://schemas.openxmlformats.org/officeDocument/2006/relationships/hyperlink" Target="https://bit.ly/3eRPtUc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7E2AC-C797-4CBD-A82A-E821C16ECCA1}">
  <dimension ref="A1:S42"/>
  <sheetViews>
    <sheetView tabSelected="1" topLeftCell="A13" zoomScale="70" zoomScaleNormal="70" workbookViewId="0">
      <selection activeCell="G31" sqref="G31"/>
    </sheetView>
  </sheetViews>
  <sheetFormatPr defaultRowHeight="15" x14ac:dyDescent="0.25"/>
  <cols>
    <col min="3" max="3" width="44.42578125" bestFit="1" customWidth="1"/>
    <col min="4" max="4" width="11.5703125" bestFit="1" customWidth="1"/>
    <col min="7" max="7" width="33.5703125" bestFit="1" customWidth="1"/>
    <col min="8" max="8" width="13.140625" customWidth="1"/>
    <col min="9" max="9" width="12.140625" bestFit="1" customWidth="1"/>
    <col min="10" max="12" width="12.5703125" bestFit="1" customWidth="1"/>
    <col min="13" max="16" width="14.28515625" bestFit="1" customWidth="1"/>
    <col min="18" max="18" width="15.42578125" bestFit="1" customWidth="1"/>
    <col min="19" max="19" width="22.7109375" bestFit="1" customWidth="1"/>
  </cols>
  <sheetData>
    <row r="1" spans="1:19" ht="36" x14ac:dyDescent="0.55000000000000004">
      <c r="A1" s="14" t="s">
        <v>40</v>
      </c>
    </row>
    <row r="3" spans="1:19" x14ac:dyDescent="0.25">
      <c r="C3" s="11" t="s">
        <v>39</v>
      </c>
    </row>
    <row r="4" spans="1:19" x14ac:dyDescent="0.25">
      <c r="G4" t="s">
        <v>6</v>
      </c>
      <c r="H4">
        <v>2010</v>
      </c>
      <c r="I4">
        <v>2013</v>
      </c>
      <c r="J4">
        <v>2014</v>
      </c>
      <c r="K4">
        <v>2015</v>
      </c>
      <c r="L4">
        <v>2016</v>
      </c>
      <c r="M4">
        <v>2017</v>
      </c>
      <c r="N4">
        <v>2018</v>
      </c>
      <c r="O4">
        <v>2019</v>
      </c>
      <c r="P4">
        <v>2020</v>
      </c>
      <c r="R4" t="s">
        <v>37</v>
      </c>
      <c r="S4" t="s">
        <v>38</v>
      </c>
    </row>
    <row r="5" spans="1:19" x14ac:dyDescent="0.25">
      <c r="C5" t="s">
        <v>1</v>
      </c>
      <c r="D5" s="1">
        <v>223000</v>
      </c>
      <c r="G5" t="s">
        <v>3</v>
      </c>
      <c r="H5" s="1">
        <v>2162625</v>
      </c>
      <c r="I5" s="1">
        <v>4374562</v>
      </c>
      <c r="J5" s="1">
        <v>5504656</v>
      </c>
      <c r="K5" s="1">
        <v>6779511</v>
      </c>
      <c r="L5" s="1">
        <v>8830669</v>
      </c>
      <c r="M5" s="1">
        <v>11692713</v>
      </c>
      <c r="N5" s="1">
        <v>15794341</v>
      </c>
      <c r="O5" s="1">
        <v>20156447</v>
      </c>
      <c r="P5" s="1">
        <v>24996056</v>
      </c>
      <c r="R5" s="6">
        <f>(P5/H5)^(1/10)-1</f>
        <v>0.27728857334259227</v>
      </c>
      <c r="S5" s="6">
        <f>(P5/H5)</f>
        <v>11.558201722443789</v>
      </c>
    </row>
    <row r="6" spans="1:19" x14ac:dyDescent="0.25">
      <c r="C6" t="s">
        <v>0</v>
      </c>
      <c r="D6">
        <v>203</v>
      </c>
      <c r="G6" t="s">
        <v>4</v>
      </c>
      <c r="H6" s="1">
        <v>1357355</v>
      </c>
      <c r="I6" s="1">
        <v>3117203</v>
      </c>
      <c r="J6" s="1">
        <v>3752760</v>
      </c>
      <c r="K6" s="1">
        <v>4591476</v>
      </c>
      <c r="L6" s="1">
        <v>6029901</v>
      </c>
      <c r="M6" s="1">
        <v>7659666</v>
      </c>
      <c r="N6" s="1">
        <v>9967538</v>
      </c>
      <c r="O6" s="1">
        <v>12440213</v>
      </c>
      <c r="P6" s="1">
        <v>15276319</v>
      </c>
      <c r="R6" s="6">
        <f>(P6/H6)^(1/10)-1</f>
        <v>0.27389175625219431</v>
      </c>
      <c r="S6" s="6">
        <f>(P6/H6)</f>
        <v>11.254475800361734</v>
      </c>
    </row>
    <row r="7" spans="1:19" x14ac:dyDescent="0.25">
      <c r="G7" t="s">
        <v>5</v>
      </c>
      <c r="H7" s="1">
        <v>293839</v>
      </c>
      <c r="I7" s="1">
        <v>469942</v>
      </c>
      <c r="J7" s="1">
        <v>607186</v>
      </c>
      <c r="K7" s="1">
        <v>824092</v>
      </c>
      <c r="L7" s="1">
        <v>991078</v>
      </c>
      <c r="M7" s="1">
        <v>1278022</v>
      </c>
      <c r="N7" s="1">
        <v>2369469</v>
      </c>
      <c r="O7" s="1">
        <v>2652462</v>
      </c>
      <c r="P7" s="1">
        <v>2228362</v>
      </c>
    </row>
    <row r="8" spans="1:19" x14ac:dyDescent="0.25">
      <c r="C8" t="s">
        <v>2</v>
      </c>
      <c r="D8" s="1">
        <f>D5/D6</f>
        <v>1098.5221674876848</v>
      </c>
    </row>
    <row r="9" spans="1:19" x14ac:dyDescent="0.25">
      <c r="G9" t="s">
        <v>7</v>
      </c>
      <c r="H9" s="2">
        <f>H5-H6-H7</f>
        <v>511431</v>
      </c>
      <c r="I9" s="2">
        <f>I5-I6-I7</f>
        <v>787417</v>
      </c>
      <c r="J9" s="2">
        <f t="shared" ref="J9:P9" si="0">J5-J6-J7</f>
        <v>1144710</v>
      </c>
      <c r="K9" s="2">
        <f t="shared" si="0"/>
        <v>1363943</v>
      </c>
      <c r="L9" s="2">
        <f t="shared" si="0"/>
        <v>1809690</v>
      </c>
      <c r="M9" s="2">
        <f t="shared" si="0"/>
        <v>2755025</v>
      </c>
      <c r="N9" s="2">
        <f t="shared" si="0"/>
        <v>3457334</v>
      </c>
      <c r="O9" s="2">
        <f t="shared" si="0"/>
        <v>5063772</v>
      </c>
      <c r="P9" s="2">
        <f t="shared" si="0"/>
        <v>7491375</v>
      </c>
      <c r="R9" s="6">
        <f>(P9/H9)^(1/10)-1</f>
        <v>0.30790876082822316</v>
      </c>
      <c r="S9" s="6">
        <f>(P9/H9)</f>
        <v>14.647870387207659</v>
      </c>
    </row>
    <row r="10" spans="1:19" x14ac:dyDescent="0.25">
      <c r="C10" t="s">
        <v>19</v>
      </c>
      <c r="D10" s="6">
        <f>P24/D8</f>
        <v>3.3484743212661212E-2</v>
      </c>
    </row>
    <row r="11" spans="1:19" x14ac:dyDescent="0.25">
      <c r="G11" t="s">
        <v>8</v>
      </c>
      <c r="H11" s="3">
        <f>H9/H5</f>
        <v>0.23648621466967226</v>
      </c>
      <c r="I11" s="3">
        <f>I9/I5</f>
        <v>0.17999904904765324</v>
      </c>
      <c r="J11" s="3">
        <f t="shared" ref="J11:P11" si="1">J9/J5</f>
        <v>0.20795304920053134</v>
      </c>
      <c r="K11" s="3">
        <f t="shared" si="1"/>
        <v>0.20118604424419401</v>
      </c>
      <c r="L11" s="3">
        <f t="shared" si="1"/>
        <v>0.20493237828300437</v>
      </c>
      <c r="M11" s="3">
        <f t="shared" si="1"/>
        <v>0.2356189705502906</v>
      </c>
      <c r="N11" s="3">
        <f t="shared" si="1"/>
        <v>0.21889700874509421</v>
      </c>
      <c r="O11" s="3">
        <f t="shared" si="1"/>
        <v>0.25122344230607707</v>
      </c>
      <c r="P11" s="3">
        <f t="shared" si="1"/>
        <v>0.29970228103185559</v>
      </c>
    </row>
    <row r="12" spans="1:19" ht="30" x14ac:dyDescent="0.25">
      <c r="C12" s="8" t="s">
        <v>16</v>
      </c>
      <c r="D12" s="7">
        <f>(D8+P22)/((P5-P6)/P13)</f>
        <v>24.294368702422556</v>
      </c>
    </row>
    <row r="13" spans="1:19" x14ac:dyDescent="0.25">
      <c r="G13" t="s">
        <v>9</v>
      </c>
      <c r="H13" s="1">
        <v>20010</v>
      </c>
      <c r="I13" s="1">
        <v>48199</v>
      </c>
      <c r="J13" s="1">
        <v>60144</v>
      </c>
      <c r="K13" s="1">
        <v>75626</v>
      </c>
      <c r="L13" s="1">
        <v>93119</v>
      </c>
      <c r="M13" s="1">
        <v>113974</v>
      </c>
      <c r="N13" s="1">
        <v>141965</v>
      </c>
      <c r="O13" s="1">
        <v>167090</v>
      </c>
      <c r="P13" s="1">
        <v>203660</v>
      </c>
      <c r="R13" s="6">
        <f>(P13/H13)^(1/10)-1</f>
        <v>0.26114744704988024</v>
      </c>
      <c r="S13" s="6">
        <f>(P13/H13)</f>
        <v>10.177911044477762</v>
      </c>
    </row>
    <row r="15" spans="1:19" x14ac:dyDescent="0.25">
      <c r="C15" t="s">
        <v>20</v>
      </c>
      <c r="D15" s="9">
        <v>0.05</v>
      </c>
      <c r="G15" t="s">
        <v>10</v>
      </c>
      <c r="H15" s="4">
        <f>H5/H13</f>
        <v>108.07721139430285</v>
      </c>
      <c r="I15" s="4">
        <f>I5/I13</f>
        <v>90.76043071433017</v>
      </c>
      <c r="J15" s="4">
        <f t="shared" ref="J15:P15" si="2">J5/J13</f>
        <v>91.524607608406498</v>
      </c>
      <c r="K15" s="4">
        <f t="shared" si="2"/>
        <v>89.645241054663742</v>
      </c>
      <c r="L15" s="4">
        <f t="shared" si="2"/>
        <v>94.832085825663938</v>
      </c>
      <c r="M15" s="4">
        <f t="shared" si="2"/>
        <v>102.59105585484409</v>
      </c>
      <c r="N15" s="4">
        <f t="shared" si="2"/>
        <v>111.25517557144367</v>
      </c>
      <c r="O15" s="4">
        <f t="shared" si="2"/>
        <v>120.63227601891197</v>
      </c>
      <c r="P15" s="4">
        <f t="shared" si="2"/>
        <v>122.7342433467544</v>
      </c>
      <c r="R15" s="6">
        <f>(P15/H15)^(1/10)-1</f>
        <v>1.2798762214894177E-2</v>
      </c>
      <c r="S15" s="6">
        <f>(P15/H15)</f>
        <v>1.1356163039678888</v>
      </c>
    </row>
    <row r="16" spans="1:19" x14ac:dyDescent="0.25">
      <c r="C16" t="s">
        <v>21</v>
      </c>
      <c r="D16" s="1">
        <f>P24/D15</f>
        <v>735.67465383482272</v>
      </c>
      <c r="G16" t="s">
        <v>11</v>
      </c>
      <c r="H16" s="4">
        <f>H15/12</f>
        <v>9.0064342828585708</v>
      </c>
      <c r="I16" s="4">
        <f>I15/12</f>
        <v>7.5633692261941805</v>
      </c>
      <c r="J16" s="4">
        <f t="shared" ref="J16:O16" si="3">J15/12</f>
        <v>7.6270506340338748</v>
      </c>
      <c r="K16" s="4">
        <f t="shared" si="3"/>
        <v>7.4704367545553119</v>
      </c>
      <c r="L16" s="4">
        <f t="shared" si="3"/>
        <v>7.9026738188053285</v>
      </c>
      <c r="M16" s="4">
        <f t="shared" si="3"/>
        <v>8.5492546545703405</v>
      </c>
      <c r="N16" s="4">
        <f t="shared" si="3"/>
        <v>9.27126463095364</v>
      </c>
      <c r="O16" s="4">
        <f t="shared" si="3"/>
        <v>10.052689668242664</v>
      </c>
      <c r="P16" s="4">
        <f>P15/12</f>
        <v>10.227853612229532</v>
      </c>
      <c r="R16" s="6"/>
    </row>
    <row r="17" spans="3:19" x14ac:dyDescent="0.25">
      <c r="I17" s="4"/>
      <c r="J17" s="4"/>
      <c r="K17" s="4"/>
      <c r="L17" s="4"/>
      <c r="M17" s="4"/>
      <c r="N17" s="4"/>
      <c r="O17" s="4"/>
      <c r="P17" s="4"/>
    </row>
    <row r="18" spans="3:19" x14ac:dyDescent="0.25">
      <c r="C18" t="s">
        <v>22</v>
      </c>
      <c r="D18" s="1">
        <f>15*1000</f>
        <v>15000</v>
      </c>
      <c r="G18" t="s">
        <v>17</v>
      </c>
      <c r="H18" s="4">
        <f>H6/H13</f>
        <v>67.833833083458273</v>
      </c>
      <c r="I18" s="4">
        <f>I6/I13</f>
        <v>64.673603186788114</v>
      </c>
      <c r="J18" s="4">
        <f t="shared" ref="J18:P18" si="4">J6/J13</f>
        <v>62.396249002394256</v>
      </c>
      <c r="K18" s="4">
        <f t="shared" si="4"/>
        <v>60.712929415809377</v>
      </c>
      <c r="L18" s="4">
        <f t="shared" si="4"/>
        <v>64.754786885597994</v>
      </c>
      <c r="M18" s="4">
        <f t="shared" si="4"/>
        <v>67.205380174425741</v>
      </c>
      <c r="N18" s="4">
        <f t="shared" si="4"/>
        <v>70.211235163596655</v>
      </c>
      <c r="O18" s="4">
        <f t="shared" si="4"/>
        <v>74.452169489496683</v>
      </c>
      <c r="P18" s="4">
        <f t="shared" si="4"/>
        <v>75.00893155258764</v>
      </c>
      <c r="R18" s="6">
        <f>(P18/H18)^(1/10)-1</f>
        <v>1.0105328470612962E-2</v>
      </c>
      <c r="S18" s="6">
        <f>(P18/H18)</f>
        <v>1.1057746281313869</v>
      </c>
    </row>
    <row r="19" spans="3:19" x14ac:dyDescent="0.25">
      <c r="C19" t="s">
        <v>23</v>
      </c>
      <c r="D19" s="1">
        <f>D18/D16</f>
        <v>20.389447865044801</v>
      </c>
      <c r="G19" t="s">
        <v>18</v>
      </c>
      <c r="H19" s="4">
        <f>H7/H13</f>
        <v>14.684607696151923</v>
      </c>
      <c r="I19" s="4">
        <f>I7/I13</f>
        <v>9.7500363078072159</v>
      </c>
      <c r="J19" s="4">
        <f t="shared" ref="J19:P19" si="5">J7/J13</f>
        <v>10.095537376961959</v>
      </c>
      <c r="K19" s="4">
        <f t="shared" si="5"/>
        <v>10.896940205749345</v>
      </c>
      <c r="L19" s="4">
        <f t="shared" si="5"/>
        <v>10.643134054274638</v>
      </c>
      <c r="M19" s="4">
        <f t="shared" si="5"/>
        <v>11.213276712232615</v>
      </c>
      <c r="N19" s="4">
        <f t="shared" si="5"/>
        <v>16.690515267847708</v>
      </c>
      <c r="O19" s="4">
        <f t="shared" si="5"/>
        <v>15.874450894727392</v>
      </c>
      <c r="P19" s="4">
        <f t="shared" si="5"/>
        <v>10.941579102425612</v>
      </c>
      <c r="R19" s="6">
        <f>(P19/H19)^(1/10)-1</f>
        <v>-2.899433071501345E-2</v>
      </c>
      <c r="S19" s="6">
        <f>(P19/H19)</f>
        <v>0.7451053054207798</v>
      </c>
    </row>
    <row r="21" spans="3:19" x14ac:dyDescent="0.25">
      <c r="G21" t="s">
        <v>12</v>
      </c>
      <c r="I21" s="1">
        <f>I13-H13</f>
        <v>28189</v>
      </c>
      <c r="J21" s="1">
        <f>J13-I13</f>
        <v>11945</v>
      </c>
      <c r="K21" s="1">
        <f t="shared" ref="K21:P21" si="6">K13-J13</f>
        <v>15482</v>
      </c>
      <c r="L21" s="1">
        <f t="shared" si="6"/>
        <v>17493</v>
      </c>
      <c r="M21" s="1">
        <f t="shared" si="6"/>
        <v>20855</v>
      </c>
      <c r="N21" s="1">
        <f t="shared" si="6"/>
        <v>27991</v>
      </c>
      <c r="O21" s="1">
        <f t="shared" si="6"/>
        <v>25125</v>
      </c>
      <c r="P21" s="1">
        <f t="shared" si="6"/>
        <v>36570</v>
      </c>
      <c r="R21" s="6">
        <f>(P21/I21)^(1/9)-1</f>
        <v>2.9344119635102306E-2</v>
      </c>
      <c r="S21" s="6"/>
    </row>
    <row r="22" spans="3:19" x14ac:dyDescent="0.25">
      <c r="G22" t="s">
        <v>13</v>
      </c>
      <c r="I22" s="5">
        <f>I7/I21</f>
        <v>16.671112845436163</v>
      </c>
      <c r="J22" s="5">
        <f>J7/J21</f>
        <v>50.831812473838426</v>
      </c>
      <c r="K22" s="5">
        <f t="shared" ref="K22:P22" si="7">K7/K21</f>
        <v>53.229040175687892</v>
      </c>
      <c r="L22" s="5">
        <f t="shared" si="7"/>
        <v>56.65569084776768</v>
      </c>
      <c r="M22" s="5">
        <f t="shared" si="7"/>
        <v>61.281323423639414</v>
      </c>
      <c r="N22" s="5">
        <f t="shared" si="7"/>
        <v>84.65110213997356</v>
      </c>
      <c r="O22" s="5">
        <f t="shared" si="7"/>
        <v>105.57062686567164</v>
      </c>
      <c r="P22" s="5">
        <f t="shared" si="7"/>
        <v>60.934153677878044</v>
      </c>
      <c r="R22" s="6">
        <f>(P22/I22)^(1/9)-1</f>
        <v>0.15489904272775967</v>
      </c>
    </row>
    <row r="23" spans="3:19" x14ac:dyDescent="0.25">
      <c r="C23" t="s">
        <v>24</v>
      </c>
    </row>
    <row r="24" spans="3:19" x14ac:dyDescent="0.25">
      <c r="C24" t="s">
        <v>25</v>
      </c>
      <c r="D24" s="1">
        <v>7500</v>
      </c>
      <c r="G24" t="s">
        <v>14</v>
      </c>
      <c r="H24" s="4">
        <f>H9/H13</f>
        <v>25.558770614692655</v>
      </c>
      <c r="I24" s="4">
        <f>I9/I13</f>
        <v>16.336791219734849</v>
      </c>
      <c r="J24" s="4">
        <f t="shared" ref="J24:P24" si="8">J9/J13</f>
        <v>19.032821229050278</v>
      </c>
      <c r="K24" s="4">
        <f t="shared" si="8"/>
        <v>18.035371433105016</v>
      </c>
      <c r="L24" s="4">
        <f t="shared" si="8"/>
        <v>19.434164885791301</v>
      </c>
      <c r="M24" s="4">
        <f t="shared" si="8"/>
        <v>24.172398968185728</v>
      </c>
      <c r="N24" s="4">
        <f t="shared" si="8"/>
        <v>24.353425139999295</v>
      </c>
      <c r="O24" s="4">
        <f t="shared" si="8"/>
        <v>30.305655634687891</v>
      </c>
      <c r="P24" s="4">
        <f t="shared" si="8"/>
        <v>36.783732691741136</v>
      </c>
      <c r="R24" s="6">
        <f>(P24/H24)^(1/10)-1</f>
        <v>3.7078387533296508E-2</v>
      </c>
    </row>
    <row r="25" spans="3:19" x14ac:dyDescent="0.25">
      <c r="C25" t="s">
        <v>26</v>
      </c>
      <c r="D25" s="9">
        <v>0.6</v>
      </c>
    </row>
    <row r="26" spans="3:19" x14ac:dyDescent="0.25">
      <c r="C26" t="s">
        <v>27</v>
      </c>
      <c r="D26" s="1">
        <f>D25*D24</f>
        <v>4500</v>
      </c>
      <c r="G26" t="s">
        <v>15</v>
      </c>
      <c r="H26" s="7">
        <f>H22/H16</f>
        <v>0</v>
      </c>
      <c r="I26" s="7">
        <f>I22/I16</f>
        <v>2.2041913262278903</v>
      </c>
      <c r="J26" s="7">
        <f>J22/J16</f>
        <v>6.6646748412831709</v>
      </c>
      <c r="K26" s="7">
        <f t="shared" ref="K26:P26" si="9">K22/K16</f>
        <v>7.1252915893076754</v>
      </c>
      <c r="L26" s="7">
        <f t="shared" si="9"/>
        <v>7.16917996956282</v>
      </c>
      <c r="M26" s="7">
        <f t="shared" si="9"/>
        <v>7.1680311208040894</v>
      </c>
      <c r="N26" s="7">
        <f t="shared" si="9"/>
        <v>9.1304806312347022</v>
      </c>
      <c r="O26" s="7">
        <f t="shared" si="9"/>
        <v>10.501729422641843</v>
      </c>
      <c r="P26" s="7">
        <f t="shared" si="9"/>
        <v>5.9576677559227633</v>
      </c>
    </row>
    <row r="28" spans="3:19" x14ac:dyDescent="0.25">
      <c r="C28" t="s">
        <v>36</v>
      </c>
      <c r="D28" s="9">
        <v>0.7</v>
      </c>
      <c r="E28" t="s">
        <v>41</v>
      </c>
    </row>
    <row r="29" spans="3:19" ht="15" customHeight="1" x14ac:dyDescent="0.25">
      <c r="C29" t="s">
        <v>34</v>
      </c>
      <c r="D29" s="1">
        <f>D28*D26</f>
        <v>3150</v>
      </c>
      <c r="G29" s="16" t="s">
        <v>42</v>
      </c>
      <c r="H29" s="16"/>
      <c r="I29" s="16"/>
      <c r="J29" s="16"/>
    </row>
    <row r="30" spans="3:19" ht="32.25" customHeight="1" x14ac:dyDescent="0.25">
      <c r="G30" s="15" t="s">
        <v>43</v>
      </c>
      <c r="H30" s="15"/>
      <c r="I30" s="15"/>
      <c r="J30" s="15"/>
    </row>
    <row r="31" spans="3:19" x14ac:dyDescent="0.25">
      <c r="C31" t="s">
        <v>28</v>
      </c>
      <c r="D31" s="9">
        <v>0.4</v>
      </c>
    </row>
    <row r="32" spans="3:19" x14ac:dyDescent="0.25">
      <c r="C32" t="s">
        <v>29</v>
      </c>
      <c r="D32" s="1">
        <f>D31*D29</f>
        <v>1260</v>
      </c>
    </row>
    <row r="34" spans="1:4" x14ac:dyDescent="0.25">
      <c r="C34" t="s">
        <v>30</v>
      </c>
      <c r="D34">
        <v>203</v>
      </c>
    </row>
    <row r="35" spans="1:4" x14ac:dyDescent="0.25">
      <c r="C35" t="s">
        <v>31</v>
      </c>
      <c r="D35" s="1">
        <f>D32/D34</f>
        <v>6.2068965517241379</v>
      </c>
    </row>
    <row r="37" spans="1:4" x14ac:dyDescent="0.25">
      <c r="C37" t="s">
        <v>32</v>
      </c>
      <c r="D37" s="1">
        <f>D32*D16/1000</f>
        <v>926.95006383187661</v>
      </c>
    </row>
    <row r="39" spans="1:4" x14ac:dyDescent="0.25">
      <c r="C39" s="12" t="s">
        <v>33</v>
      </c>
      <c r="D39" s="13">
        <f>D37/(D5/1000)</f>
        <v>4.1567267436407018</v>
      </c>
    </row>
    <row r="42" spans="1:4" x14ac:dyDescent="0.25">
      <c r="A42" s="10" t="s">
        <v>35</v>
      </c>
    </row>
  </sheetData>
  <mergeCells count="2">
    <mergeCell ref="G29:J29"/>
    <mergeCell ref="G30:J30"/>
  </mergeCells>
  <hyperlinks>
    <hyperlink ref="G29:J29" r:id="rId1" display="Register and Access Free Finance Bootcamp Course" xr:uid="{126B40DF-54E6-4CFC-9D34-008A49EBF9B7}"/>
    <hyperlink ref="G30:J30" r:id="rId2" display="Register and Access Free Finance Preparation Starter Pack - First year MBA students and aspirants" xr:uid="{48AB8018-3CC7-44F9-B392-54CBC0F46421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NFLX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 Parikh</dc:creator>
  <cp:lastModifiedBy>Parth Parikh</cp:lastModifiedBy>
  <dcterms:created xsi:type="dcterms:W3CDTF">2020-07-22T18:54:02Z</dcterms:created>
  <dcterms:modified xsi:type="dcterms:W3CDTF">2021-05-10T10:36:58Z</dcterms:modified>
</cp:coreProperties>
</file>